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ATES\ARAM\UNSG\Annual\Preliminary\Support\Revenue Requirements\A5-Rate Base Adjmts\A5-15 Citizens Acquisition Discount\"/>
    </mc:Choice>
  </mc:AlternateContent>
  <xr:revisionPtr revIDLastSave="0" documentId="13_ncr:1_{C053FE0A-8DD9-4E0D-8196-9141A7004031}" xr6:coauthVersionLast="47" xr6:coauthVersionMax="47" xr10:uidLastSave="{00000000-0000-0000-0000-000000000000}"/>
  <bookViews>
    <workbookView xWindow="28680" yWindow="-120" windowWidth="29040" windowHeight="15720" xr2:uid="{A37CE70D-D176-4605-8DD6-E7CBC64CCA0C}"/>
  </bookViews>
  <sheets>
    <sheet name="Lead Schedule" sheetId="1" r:id="rId1"/>
  </sheets>
  <definedNames>
    <definedName name="_xlnm.Print_Area" localSheetId="0">'Lead Schedule'!$A$1:$AJ$96</definedName>
    <definedName name="_xlnm.Print_Titles" localSheetId="0">'Lead Schedule'!$A:$B,'Lead Schedule'!$1:$17</definedName>
    <definedName name="Recover">#REF!</definedName>
    <definedName name="TableName">"Dummy"</definedName>
  </definedName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90" i="1" l="1"/>
  <c r="AC93" i="1"/>
  <c r="AC94" i="1"/>
  <c r="AD94" i="1"/>
  <c r="AE94" i="1"/>
  <c r="AF90" i="1"/>
  <c r="AF93" i="1"/>
  <c r="AF94" i="1"/>
  <c r="AG90" i="1"/>
  <c r="AG93" i="1"/>
  <c r="AG94" i="1"/>
  <c r="AH90" i="1"/>
  <c r="AH93" i="1"/>
  <c r="AH94" i="1"/>
  <c r="AI94" i="1"/>
  <c r="AB90" i="1"/>
  <c r="AB93" i="1"/>
  <c r="AB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D90" i="1"/>
  <c r="D93" i="1"/>
  <c r="D94" i="1"/>
  <c r="C94" i="1"/>
  <c r="Y6" i="1"/>
  <c r="AJ6" i="1"/>
  <c r="AH7" i="1"/>
  <c r="AH8" i="1"/>
  <c r="AH9" i="1"/>
  <c r="AG7" i="1"/>
  <c r="AG8" i="1"/>
  <c r="AG9" i="1"/>
  <c r="AF7" i="1"/>
  <c r="AF8" i="1"/>
  <c r="AF9" i="1"/>
  <c r="AC7" i="1"/>
  <c r="AC8" i="1"/>
  <c r="AC9" i="1"/>
  <c r="AB7" i="1"/>
  <c r="AB8" i="1"/>
  <c r="AB9" i="1"/>
  <c r="D7" i="1"/>
  <c r="D8" i="1"/>
  <c r="D9" i="1"/>
  <c r="AI7" i="1"/>
  <c r="AI8" i="1"/>
  <c r="AI9" i="1"/>
  <c r="AI86" i="1"/>
  <c r="AI87" i="1"/>
  <c r="AI88" i="1"/>
  <c r="AI89" i="1"/>
  <c r="AE7" i="1"/>
  <c r="AE8" i="1"/>
  <c r="AE9" i="1"/>
  <c r="AE86" i="1"/>
  <c r="AE87" i="1"/>
  <c r="AE88" i="1"/>
  <c r="AE89" i="1"/>
  <c r="AD7" i="1"/>
  <c r="AD8" i="1"/>
  <c r="AD9" i="1"/>
  <c r="AD86" i="1"/>
  <c r="AD87" i="1"/>
  <c r="AD88" i="1"/>
  <c r="AD89" i="1"/>
  <c r="F7" i="1"/>
  <c r="F8" i="1"/>
  <c r="F9" i="1"/>
  <c r="F86" i="1"/>
  <c r="G7" i="1"/>
  <c r="G8" i="1"/>
  <c r="G9" i="1"/>
  <c r="G86" i="1"/>
  <c r="H7" i="1"/>
  <c r="H8" i="1"/>
  <c r="H9" i="1"/>
  <c r="H86" i="1"/>
  <c r="I7" i="1"/>
  <c r="I8" i="1"/>
  <c r="I9" i="1"/>
  <c r="I86" i="1"/>
  <c r="J7" i="1"/>
  <c r="J8" i="1"/>
  <c r="J9" i="1"/>
  <c r="J86" i="1"/>
  <c r="K7" i="1"/>
  <c r="K8" i="1"/>
  <c r="K9" i="1"/>
  <c r="K86" i="1"/>
  <c r="L7" i="1"/>
  <c r="L8" i="1"/>
  <c r="L9" i="1"/>
  <c r="L86" i="1"/>
  <c r="M7" i="1"/>
  <c r="M8" i="1"/>
  <c r="M9" i="1"/>
  <c r="M86" i="1"/>
  <c r="N7" i="1"/>
  <c r="N8" i="1"/>
  <c r="N9" i="1"/>
  <c r="N86" i="1"/>
  <c r="O7" i="1"/>
  <c r="O8" i="1"/>
  <c r="O9" i="1"/>
  <c r="O86" i="1"/>
  <c r="P7" i="1"/>
  <c r="P8" i="1"/>
  <c r="P9" i="1"/>
  <c r="P86" i="1"/>
  <c r="Q7" i="1"/>
  <c r="Q8" i="1"/>
  <c r="Q9" i="1"/>
  <c r="Q86" i="1"/>
  <c r="R7" i="1"/>
  <c r="R8" i="1"/>
  <c r="R9" i="1"/>
  <c r="R86" i="1"/>
  <c r="S7" i="1"/>
  <c r="S8" i="1"/>
  <c r="S9" i="1"/>
  <c r="S86" i="1"/>
  <c r="T7" i="1"/>
  <c r="T8" i="1"/>
  <c r="T9" i="1"/>
  <c r="T86" i="1"/>
  <c r="U7" i="1"/>
  <c r="U8" i="1"/>
  <c r="U9" i="1"/>
  <c r="U86" i="1"/>
  <c r="V7" i="1"/>
  <c r="V8" i="1"/>
  <c r="V9" i="1"/>
  <c r="V86" i="1"/>
  <c r="W7" i="1"/>
  <c r="W8" i="1"/>
  <c r="W9" i="1"/>
  <c r="W86" i="1"/>
  <c r="X7" i="1"/>
  <c r="X8" i="1"/>
  <c r="X9" i="1"/>
  <c r="X86" i="1"/>
  <c r="Y7" i="1"/>
  <c r="Y8" i="1"/>
  <c r="Y9" i="1"/>
  <c r="Y86" i="1"/>
  <c r="Z7" i="1"/>
  <c r="Z8" i="1"/>
  <c r="Z9" i="1"/>
  <c r="Z86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E7" i="1"/>
  <c r="E8" i="1"/>
  <c r="E9" i="1"/>
  <c r="E86" i="1"/>
  <c r="E87" i="1"/>
  <c r="E88" i="1"/>
  <c r="E89" i="1"/>
  <c r="C7" i="1"/>
  <c r="C8" i="1"/>
  <c r="C9" i="1"/>
  <c r="C86" i="1"/>
  <c r="C87" i="1"/>
  <c r="C88" i="1"/>
  <c r="C89" i="1"/>
  <c r="AJ88" i="1"/>
  <c r="AJ87" i="1"/>
  <c r="AJ86" i="1"/>
  <c r="C65" i="1"/>
  <c r="C66" i="1"/>
  <c r="C67" i="1"/>
  <c r="C68" i="1"/>
  <c r="C69" i="1"/>
  <c r="C70" i="1"/>
  <c r="C71" i="1"/>
  <c r="C72" i="1"/>
  <c r="C73" i="1"/>
  <c r="C74" i="1"/>
  <c r="C75" i="1"/>
  <c r="C77" i="1"/>
  <c r="C85" i="1"/>
  <c r="E65" i="1"/>
  <c r="E66" i="1"/>
  <c r="E67" i="1"/>
  <c r="E68" i="1"/>
  <c r="E69" i="1"/>
  <c r="E70" i="1"/>
  <c r="E71" i="1"/>
  <c r="E72" i="1"/>
  <c r="E73" i="1"/>
  <c r="E74" i="1"/>
  <c r="E75" i="1"/>
  <c r="E77" i="1"/>
  <c r="E85" i="1"/>
  <c r="F65" i="1"/>
  <c r="F66" i="1"/>
  <c r="F67" i="1"/>
  <c r="F68" i="1"/>
  <c r="F69" i="1"/>
  <c r="F70" i="1"/>
  <c r="F71" i="1"/>
  <c r="F72" i="1"/>
  <c r="F73" i="1"/>
  <c r="F74" i="1"/>
  <c r="F75" i="1"/>
  <c r="F77" i="1"/>
  <c r="F85" i="1"/>
  <c r="G65" i="1"/>
  <c r="G66" i="1"/>
  <c r="G67" i="1"/>
  <c r="G68" i="1"/>
  <c r="G69" i="1"/>
  <c r="G70" i="1"/>
  <c r="G71" i="1"/>
  <c r="G72" i="1"/>
  <c r="G73" i="1"/>
  <c r="G74" i="1"/>
  <c r="G75" i="1"/>
  <c r="G77" i="1"/>
  <c r="G85" i="1"/>
  <c r="H65" i="1"/>
  <c r="H66" i="1"/>
  <c r="H67" i="1"/>
  <c r="H68" i="1"/>
  <c r="H69" i="1"/>
  <c r="H70" i="1"/>
  <c r="H71" i="1"/>
  <c r="H72" i="1"/>
  <c r="H73" i="1"/>
  <c r="H74" i="1"/>
  <c r="H75" i="1"/>
  <c r="H77" i="1"/>
  <c r="H85" i="1"/>
  <c r="I65" i="1"/>
  <c r="I66" i="1"/>
  <c r="I67" i="1"/>
  <c r="I68" i="1"/>
  <c r="I69" i="1"/>
  <c r="I70" i="1"/>
  <c r="I71" i="1"/>
  <c r="I72" i="1"/>
  <c r="I73" i="1"/>
  <c r="I74" i="1"/>
  <c r="I75" i="1"/>
  <c r="I77" i="1"/>
  <c r="I85" i="1"/>
  <c r="J77" i="1"/>
  <c r="J85" i="1"/>
  <c r="K65" i="1"/>
  <c r="K66" i="1"/>
  <c r="K67" i="1"/>
  <c r="K68" i="1"/>
  <c r="K69" i="1"/>
  <c r="K70" i="1"/>
  <c r="K71" i="1"/>
  <c r="K72" i="1"/>
  <c r="K73" i="1"/>
  <c r="K74" i="1"/>
  <c r="K75" i="1"/>
  <c r="K77" i="1"/>
  <c r="K85" i="1"/>
  <c r="L65" i="1"/>
  <c r="L66" i="1"/>
  <c r="L67" i="1"/>
  <c r="L68" i="1"/>
  <c r="L69" i="1"/>
  <c r="L70" i="1"/>
  <c r="L71" i="1"/>
  <c r="L72" i="1"/>
  <c r="L73" i="1"/>
  <c r="L74" i="1"/>
  <c r="L75" i="1"/>
  <c r="L77" i="1"/>
  <c r="L85" i="1"/>
  <c r="M65" i="1"/>
  <c r="M66" i="1"/>
  <c r="M67" i="1"/>
  <c r="M68" i="1"/>
  <c r="M69" i="1"/>
  <c r="M70" i="1"/>
  <c r="M71" i="1"/>
  <c r="M72" i="1"/>
  <c r="M73" i="1"/>
  <c r="M74" i="1"/>
  <c r="M75" i="1"/>
  <c r="M77" i="1"/>
  <c r="M85" i="1"/>
  <c r="N65" i="1"/>
  <c r="N66" i="1"/>
  <c r="N67" i="1"/>
  <c r="N68" i="1"/>
  <c r="N69" i="1"/>
  <c r="N70" i="1"/>
  <c r="N71" i="1"/>
  <c r="N72" i="1"/>
  <c r="N73" i="1"/>
  <c r="N74" i="1"/>
  <c r="N75" i="1"/>
  <c r="N77" i="1"/>
  <c r="N85" i="1"/>
  <c r="O65" i="1"/>
  <c r="O66" i="1"/>
  <c r="O67" i="1"/>
  <c r="O68" i="1"/>
  <c r="O69" i="1"/>
  <c r="O70" i="1"/>
  <c r="O71" i="1"/>
  <c r="O72" i="1"/>
  <c r="O73" i="1"/>
  <c r="O74" i="1"/>
  <c r="O75" i="1"/>
  <c r="O77" i="1"/>
  <c r="O85" i="1"/>
  <c r="P65" i="1"/>
  <c r="P66" i="1"/>
  <c r="P67" i="1"/>
  <c r="P68" i="1"/>
  <c r="P69" i="1"/>
  <c r="P70" i="1"/>
  <c r="P71" i="1"/>
  <c r="P72" i="1"/>
  <c r="P73" i="1"/>
  <c r="P74" i="1"/>
  <c r="P75" i="1"/>
  <c r="P77" i="1"/>
  <c r="P85" i="1"/>
  <c r="Q65" i="1"/>
  <c r="Q66" i="1"/>
  <c r="Q67" i="1"/>
  <c r="Q68" i="1"/>
  <c r="Q69" i="1"/>
  <c r="Q70" i="1"/>
  <c r="Q71" i="1"/>
  <c r="Q72" i="1"/>
  <c r="Q73" i="1"/>
  <c r="Q74" i="1"/>
  <c r="Q75" i="1"/>
  <c r="Q77" i="1"/>
  <c r="Q85" i="1"/>
  <c r="R65" i="1"/>
  <c r="R66" i="1"/>
  <c r="R67" i="1"/>
  <c r="R68" i="1"/>
  <c r="R69" i="1"/>
  <c r="R70" i="1"/>
  <c r="R71" i="1"/>
  <c r="R72" i="1"/>
  <c r="R73" i="1"/>
  <c r="R74" i="1"/>
  <c r="R75" i="1"/>
  <c r="R77" i="1"/>
  <c r="R85" i="1"/>
  <c r="S65" i="1"/>
  <c r="S66" i="1"/>
  <c r="S67" i="1"/>
  <c r="S68" i="1"/>
  <c r="S69" i="1"/>
  <c r="S70" i="1"/>
  <c r="S71" i="1"/>
  <c r="S72" i="1"/>
  <c r="S73" i="1"/>
  <c r="S74" i="1"/>
  <c r="S75" i="1"/>
  <c r="S77" i="1"/>
  <c r="S85" i="1"/>
  <c r="T65" i="1"/>
  <c r="T66" i="1"/>
  <c r="T67" i="1"/>
  <c r="T68" i="1"/>
  <c r="T69" i="1"/>
  <c r="T70" i="1"/>
  <c r="T71" i="1"/>
  <c r="T72" i="1"/>
  <c r="T73" i="1"/>
  <c r="T74" i="1"/>
  <c r="T75" i="1"/>
  <c r="T77" i="1"/>
  <c r="T85" i="1"/>
  <c r="U65" i="1"/>
  <c r="U66" i="1"/>
  <c r="U67" i="1"/>
  <c r="U68" i="1"/>
  <c r="U69" i="1"/>
  <c r="U70" i="1"/>
  <c r="U71" i="1"/>
  <c r="U72" i="1"/>
  <c r="U73" i="1"/>
  <c r="U74" i="1"/>
  <c r="U75" i="1"/>
  <c r="U77" i="1"/>
  <c r="U85" i="1"/>
  <c r="V65" i="1"/>
  <c r="V66" i="1"/>
  <c r="V67" i="1"/>
  <c r="V68" i="1"/>
  <c r="V69" i="1"/>
  <c r="V70" i="1"/>
  <c r="V71" i="1"/>
  <c r="V72" i="1"/>
  <c r="V73" i="1"/>
  <c r="V74" i="1"/>
  <c r="V75" i="1"/>
  <c r="V77" i="1"/>
  <c r="V85" i="1"/>
  <c r="W65" i="1"/>
  <c r="W66" i="1"/>
  <c r="W67" i="1"/>
  <c r="W68" i="1"/>
  <c r="W69" i="1"/>
  <c r="W70" i="1"/>
  <c r="W71" i="1"/>
  <c r="W72" i="1"/>
  <c r="W73" i="1"/>
  <c r="W74" i="1"/>
  <c r="W75" i="1"/>
  <c r="W77" i="1"/>
  <c r="W85" i="1"/>
  <c r="X77" i="1"/>
  <c r="X85" i="1"/>
  <c r="Y65" i="1"/>
  <c r="Y66" i="1"/>
  <c r="Y67" i="1"/>
  <c r="Y68" i="1"/>
  <c r="Y69" i="1"/>
  <c r="Y70" i="1"/>
  <c r="Y71" i="1"/>
  <c r="Y72" i="1"/>
  <c r="Y73" i="1"/>
  <c r="Y74" i="1"/>
  <c r="Y75" i="1"/>
  <c r="Y77" i="1"/>
  <c r="Y85" i="1"/>
  <c r="Z65" i="1"/>
  <c r="Z66" i="1"/>
  <c r="Z67" i="1"/>
  <c r="Z68" i="1"/>
  <c r="Z69" i="1"/>
  <c r="Z70" i="1"/>
  <c r="Z71" i="1"/>
  <c r="Z72" i="1"/>
  <c r="Z73" i="1"/>
  <c r="Z74" i="1"/>
  <c r="Z75" i="1"/>
  <c r="Z77" i="1"/>
  <c r="Z85" i="1"/>
  <c r="AD65" i="1"/>
  <c r="AD66" i="1"/>
  <c r="AD67" i="1"/>
  <c r="AD68" i="1"/>
  <c r="AD69" i="1"/>
  <c r="AD70" i="1"/>
  <c r="AD71" i="1"/>
  <c r="AD72" i="1"/>
  <c r="AD73" i="1"/>
  <c r="AD74" i="1"/>
  <c r="AD75" i="1"/>
  <c r="AD77" i="1"/>
  <c r="AD85" i="1"/>
  <c r="AE65" i="1"/>
  <c r="AE66" i="1"/>
  <c r="AE67" i="1"/>
  <c r="AE68" i="1"/>
  <c r="AE69" i="1"/>
  <c r="AE70" i="1"/>
  <c r="AE71" i="1"/>
  <c r="AE72" i="1"/>
  <c r="AE73" i="1"/>
  <c r="AE74" i="1"/>
  <c r="AE75" i="1"/>
  <c r="AE77" i="1"/>
  <c r="AE85" i="1"/>
  <c r="AI65" i="1"/>
  <c r="AI66" i="1"/>
  <c r="AI67" i="1"/>
  <c r="AI68" i="1"/>
  <c r="AI69" i="1"/>
  <c r="AI70" i="1"/>
  <c r="AI71" i="1"/>
  <c r="AI72" i="1"/>
  <c r="AI73" i="1"/>
  <c r="AI74" i="1"/>
  <c r="AI75" i="1"/>
  <c r="AI77" i="1"/>
  <c r="AI85" i="1"/>
  <c r="AJ85" i="1"/>
  <c r="C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D84" i="1"/>
  <c r="AE84" i="1"/>
  <c r="AI84" i="1"/>
  <c r="AJ84" i="1"/>
  <c r="C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D83" i="1"/>
  <c r="AE83" i="1"/>
  <c r="AI83" i="1"/>
  <c r="AJ83" i="1"/>
  <c r="C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D82" i="1"/>
  <c r="AE82" i="1"/>
  <c r="AI82" i="1"/>
  <c r="AJ82" i="1"/>
  <c r="C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D81" i="1"/>
  <c r="AE81" i="1"/>
  <c r="AI81" i="1"/>
  <c r="AJ81" i="1"/>
  <c r="C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D80" i="1"/>
  <c r="AE80" i="1"/>
  <c r="AI80" i="1"/>
  <c r="AJ80" i="1"/>
  <c r="C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D79" i="1"/>
  <c r="AE79" i="1"/>
  <c r="AI79" i="1"/>
  <c r="AJ79" i="1"/>
  <c r="C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D78" i="1"/>
  <c r="AE78" i="1"/>
  <c r="AI78" i="1"/>
  <c r="AJ78" i="1"/>
  <c r="AJ89" i="1"/>
  <c r="AJ77" i="1"/>
  <c r="AI76" i="1"/>
  <c r="AE76" i="1"/>
  <c r="AD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E76" i="1"/>
  <c r="C76" i="1"/>
  <c r="AJ76" i="1"/>
  <c r="D65" i="1"/>
  <c r="AG65" i="1"/>
  <c r="AH65" i="1"/>
  <c r="AJ65" i="1"/>
  <c r="D66" i="1"/>
  <c r="AG66" i="1"/>
  <c r="AH66" i="1"/>
  <c r="AJ66" i="1"/>
  <c r="D67" i="1"/>
  <c r="AG67" i="1"/>
  <c r="AH67" i="1"/>
  <c r="AJ67" i="1"/>
  <c r="D68" i="1"/>
  <c r="AG68" i="1"/>
  <c r="AH68" i="1"/>
  <c r="AJ68" i="1"/>
  <c r="D69" i="1"/>
  <c r="AH69" i="1"/>
  <c r="AJ69" i="1"/>
  <c r="AJ70" i="1"/>
  <c r="AJ71" i="1"/>
  <c r="AJ72" i="1"/>
  <c r="AJ73" i="1"/>
  <c r="AJ74" i="1"/>
  <c r="AJ75" i="1"/>
  <c r="AJ90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B18" i="1"/>
  <c r="AC18" i="1"/>
  <c r="AD18" i="1"/>
  <c r="AE18" i="1"/>
  <c r="AF18" i="1"/>
  <c r="AG18" i="1"/>
  <c r="AH18" i="1"/>
  <c r="AI18" i="1"/>
  <c r="AJ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B19" i="1"/>
  <c r="AC19" i="1"/>
  <c r="AD19" i="1"/>
  <c r="AE19" i="1"/>
  <c r="AF19" i="1"/>
  <c r="AG19" i="1"/>
  <c r="AH19" i="1"/>
  <c r="AI19" i="1"/>
  <c r="AJ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B20" i="1"/>
  <c r="AC20" i="1"/>
  <c r="AD20" i="1"/>
  <c r="AE20" i="1"/>
  <c r="AF20" i="1"/>
  <c r="AG20" i="1"/>
  <c r="AH20" i="1"/>
  <c r="AI20" i="1"/>
  <c r="AJ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B21" i="1"/>
  <c r="AC21" i="1"/>
  <c r="AD21" i="1"/>
  <c r="AE21" i="1"/>
  <c r="AF21" i="1"/>
  <c r="AG21" i="1"/>
  <c r="AH21" i="1"/>
  <c r="AI21" i="1"/>
  <c r="AJ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B22" i="1"/>
  <c r="AC22" i="1"/>
  <c r="AD22" i="1"/>
  <c r="AE22" i="1"/>
  <c r="AF22" i="1"/>
  <c r="AG22" i="1"/>
  <c r="AH22" i="1"/>
  <c r="AI22" i="1"/>
  <c r="AJ22" i="1"/>
  <c r="AJ23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B25" i="1"/>
  <c r="AC25" i="1"/>
  <c r="AD25" i="1"/>
  <c r="AE25" i="1"/>
  <c r="AF25" i="1"/>
  <c r="AG25" i="1"/>
  <c r="AH25" i="1"/>
  <c r="AI25" i="1"/>
  <c r="AJ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B26" i="1"/>
  <c r="AC26" i="1"/>
  <c r="AD26" i="1"/>
  <c r="AE26" i="1"/>
  <c r="AF26" i="1"/>
  <c r="AG26" i="1"/>
  <c r="AH26" i="1"/>
  <c r="AI26" i="1"/>
  <c r="AJ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B27" i="1"/>
  <c r="AC27" i="1"/>
  <c r="AD27" i="1"/>
  <c r="AE27" i="1"/>
  <c r="AF27" i="1"/>
  <c r="AG27" i="1"/>
  <c r="AH27" i="1"/>
  <c r="AI27" i="1"/>
  <c r="AJ27" i="1"/>
  <c r="AJ28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B30" i="1"/>
  <c r="AC30" i="1"/>
  <c r="AD30" i="1"/>
  <c r="AE30" i="1"/>
  <c r="AF30" i="1"/>
  <c r="AG30" i="1"/>
  <c r="AH30" i="1"/>
  <c r="AI30" i="1"/>
  <c r="AJ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B31" i="1"/>
  <c r="AC31" i="1"/>
  <c r="AD31" i="1"/>
  <c r="AE31" i="1"/>
  <c r="AF31" i="1"/>
  <c r="AG31" i="1"/>
  <c r="AH31" i="1"/>
  <c r="AI31" i="1"/>
  <c r="AJ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B32" i="1"/>
  <c r="AC32" i="1"/>
  <c r="AD32" i="1"/>
  <c r="AE32" i="1"/>
  <c r="AF32" i="1"/>
  <c r="AG32" i="1"/>
  <c r="AH32" i="1"/>
  <c r="AI32" i="1"/>
  <c r="AJ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B33" i="1"/>
  <c r="AC33" i="1"/>
  <c r="AD33" i="1"/>
  <c r="AE33" i="1"/>
  <c r="AF33" i="1"/>
  <c r="AG33" i="1"/>
  <c r="AH33" i="1"/>
  <c r="AI33" i="1"/>
  <c r="AJ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B34" i="1"/>
  <c r="AC34" i="1"/>
  <c r="AD34" i="1"/>
  <c r="AE34" i="1"/>
  <c r="AF34" i="1"/>
  <c r="AG34" i="1"/>
  <c r="AH34" i="1"/>
  <c r="AI34" i="1"/>
  <c r="AJ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B35" i="1"/>
  <c r="AC35" i="1"/>
  <c r="AD35" i="1"/>
  <c r="AE35" i="1"/>
  <c r="AF35" i="1"/>
  <c r="AG35" i="1"/>
  <c r="AH35" i="1"/>
  <c r="AI35" i="1"/>
  <c r="AJ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B36" i="1"/>
  <c r="AC36" i="1"/>
  <c r="AD36" i="1"/>
  <c r="AE36" i="1"/>
  <c r="AF36" i="1"/>
  <c r="AG36" i="1"/>
  <c r="AH36" i="1"/>
  <c r="AI36" i="1"/>
  <c r="AJ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B37" i="1"/>
  <c r="AD37" i="1"/>
  <c r="AE37" i="1"/>
  <c r="AF37" i="1"/>
  <c r="AG37" i="1"/>
  <c r="AH37" i="1"/>
  <c r="AI37" i="1"/>
  <c r="AJ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B38" i="1"/>
  <c r="AD38" i="1"/>
  <c r="AE38" i="1"/>
  <c r="AF38" i="1"/>
  <c r="AG38" i="1"/>
  <c r="AH38" i="1"/>
  <c r="AI38" i="1"/>
  <c r="AJ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B39" i="1"/>
  <c r="AD39" i="1"/>
  <c r="AE39" i="1"/>
  <c r="AF39" i="1"/>
  <c r="AG39" i="1"/>
  <c r="AH39" i="1"/>
  <c r="AI39" i="1"/>
  <c r="AJ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B40" i="1"/>
  <c r="AD40" i="1"/>
  <c r="AE40" i="1"/>
  <c r="AF40" i="1"/>
  <c r="AG40" i="1"/>
  <c r="AH40" i="1"/>
  <c r="AI40" i="1"/>
  <c r="AJ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B41" i="1"/>
  <c r="AD41" i="1"/>
  <c r="AE41" i="1"/>
  <c r="AF41" i="1"/>
  <c r="AG41" i="1"/>
  <c r="AH41" i="1"/>
  <c r="AI41" i="1"/>
  <c r="AJ41" i="1"/>
  <c r="AJ42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B44" i="1"/>
  <c r="AD44" i="1"/>
  <c r="AE44" i="1"/>
  <c r="AF44" i="1"/>
  <c r="AG44" i="1"/>
  <c r="AH44" i="1"/>
  <c r="AI44" i="1"/>
  <c r="AJ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B45" i="1"/>
  <c r="AD45" i="1"/>
  <c r="AE45" i="1"/>
  <c r="AF45" i="1"/>
  <c r="AG45" i="1"/>
  <c r="AH45" i="1"/>
  <c r="AI45" i="1"/>
  <c r="AJ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B46" i="1"/>
  <c r="AD46" i="1"/>
  <c r="AE46" i="1"/>
  <c r="AF46" i="1"/>
  <c r="AG46" i="1"/>
  <c r="AH46" i="1"/>
  <c r="AI46" i="1"/>
  <c r="AJ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B47" i="1"/>
  <c r="AD47" i="1"/>
  <c r="AE47" i="1"/>
  <c r="AF47" i="1"/>
  <c r="AG47" i="1"/>
  <c r="AH47" i="1"/>
  <c r="AI47" i="1"/>
  <c r="AJ47" i="1"/>
  <c r="AJ48" i="1"/>
  <c r="C51" i="1"/>
  <c r="D51" i="1"/>
  <c r="E51" i="1"/>
  <c r="F51" i="1"/>
  <c r="G51" i="1"/>
  <c r="H51" i="1"/>
  <c r="I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Y51" i="1"/>
  <c r="Z51" i="1"/>
  <c r="AB51" i="1"/>
  <c r="AD51" i="1"/>
  <c r="AE51" i="1"/>
  <c r="AF51" i="1"/>
  <c r="AG51" i="1"/>
  <c r="AH51" i="1"/>
  <c r="AI51" i="1"/>
  <c r="AJ51" i="1"/>
  <c r="C52" i="1"/>
  <c r="D52" i="1"/>
  <c r="E52" i="1"/>
  <c r="F52" i="1"/>
  <c r="G52" i="1"/>
  <c r="H52" i="1"/>
  <c r="I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Y52" i="1"/>
  <c r="Z52" i="1"/>
  <c r="AB52" i="1"/>
  <c r="AD52" i="1"/>
  <c r="AE52" i="1"/>
  <c r="AF52" i="1"/>
  <c r="AG52" i="1"/>
  <c r="AH52" i="1"/>
  <c r="AI52" i="1"/>
  <c r="AJ52" i="1"/>
  <c r="C53" i="1"/>
  <c r="D53" i="1"/>
  <c r="E53" i="1"/>
  <c r="F53" i="1"/>
  <c r="G53" i="1"/>
  <c r="H53" i="1"/>
  <c r="I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Y53" i="1"/>
  <c r="Z53" i="1"/>
  <c r="AB53" i="1"/>
  <c r="AD53" i="1"/>
  <c r="AE53" i="1"/>
  <c r="AF53" i="1"/>
  <c r="AG53" i="1"/>
  <c r="AH53" i="1"/>
  <c r="AI53" i="1"/>
  <c r="AJ53" i="1"/>
  <c r="C54" i="1"/>
  <c r="D54" i="1"/>
  <c r="E54" i="1"/>
  <c r="F54" i="1"/>
  <c r="G54" i="1"/>
  <c r="H54" i="1"/>
  <c r="I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Y54" i="1"/>
  <c r="Z54" i="1"/>
  <c r="AB54" i="1"/>
  <c r="AD54" i="1"/>
  <c r="AE54" i="1"/>
  <c r="AF54" i="1"/>
  <c r="AG54" i="1"/>
  <c r="AH54" i="1"/>
  <c r="AI54" i="1"/>
  <c r="AJ54" i="1"/>
  <c r="C55" i="1"/>
  <c r="D55" i="1"/>
  <c r="E55" i="1"/>
  <c r="F55" i="1"/>
  <c r="G55" i="1"/>
  <c r="H55" i="1"/>
  <c r="I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Y55" i="1"/>
  <c r="Z55" i="1"/>
  <c r="AB55" i="1"/>
  <c r="AD55" i="1"/>
  <c r="AE55" i="1"/>
  <c r="AF55" i="1"/>
  <c r="AG55" i="1"/>
  <c r="AH55" i="1"/>
  <c r="AI55" i="1"/>
  <c r="AJ55" i="1"/>
  <c r="C56" i="1"/>
  <c r="D56" i="1"/>
  <c r="E56" i="1"/>
  <c r="F56" i="1"/>
  <c r="G56" i="1"/>
  <c r="H56" i="1"/>
  <c r="I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Y56" i="1"/>
  <c r="Z56" i="1"/>
  <c r="AB56" i="1"/>
  <c r="AD56" i="1"/>
  <c r="AE56" i="1"/>
  <c r="AF56" i="1"/>
  <c r="AG56" i="1"/>
  <c r="AH56" i="1"/>
  <c r="AI56" i="1"/>
  <c r="AJ56" i="1"/>
  <c r="C57" i="1"/>
  <c r="D57" i="1"/>
  <c r="E57" i="1"/>
  <c r="F57" i="1"/>
  <c r="G57" i="1"/>
  <c r="H57" i="1"/>
  <c r="I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Y57" i="1"/>
  <c r="Z57" i="1"/>
  <c r="AB57" i="1"/>
  <c r="AD57" i="1"/>
  <c r="AE57" i="1"/>
  <c r="AF57" i="1"/>
  <c r="AG57" i="1"/>
  <c r="AH57" i="1"/>
  <c r="AI57" i="1"/>
  <c r="AJ57" i="1"/>
  <c r="C58" i="1"/>
  <c r="D58" i="1"/>
  <c r="E58" i="1"/>
  <c r="F58" i="1"/>
  <c r="G58" i="1"/>
  <c r="H58" i="1"/>
  <c r="I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Y58" i="1"/>
  <c r="Z58" i="1"/>
  <c r="AB58" i="1"/>
  <c r="AD58" i="1"/>
  <c r="AE58" i="1"/>
  <c r="AF58" i="1"/>
  <c r="AG58" i="1"/>
  <c r="AH58" i="1"/>
  <c r="AI58" i="1"/>
  <c r="AJ58" i="1"/>
  <c r="C59" i="1"/>
  <c r="D59" i="1"/>
  <c r="E59" i="1"/>
  <c r="F59" i="1"/>
  <c r="G59" i="1"/>
  <c r="H59" i="1"/>
  <c r="I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Y59" i="1"/>
  <c r="Z59" i="1"/>
  <c r="AB59" i="1"/>
  <c r="AD59" i="1"/>
  <c r="AE59" i="1"/>
  <c r="AF59" i="1"/>
  <c r="AG59" i="1"/>
  <c r="AH59" i="1"/>
  <c r="AI59" i="1"/>
  <c r="AJ59" i="1"/>
  <c r="C60" i="1"/>
  <c r="D60" i="1"/>
  <c r="E60" i="1"/>
  <c r="F60" i="1"/>
  <c r="G60" i="1"/>
  <c r="H60" i="1"/>
  <c r="I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Y60" i="1"/>
  <c r="Z60" i="1"/>
  <c r="AB60" i="1"/>
  <c r="AD60" i="1"/>
  <c r="AE60" i="1"/>
  <c r="AG60" i="1"/>
  <c r="AH60" i="1"/>
  <c r="AI60" i="1"/>
  <c r="AJ60" i="1"/>
  <c r="C61" i="1"/>
  <c r="D61" i="1"/>
  <c r="E61" i="1"/>
  <c r="F61" i="1"/>
  <c r="G61" i="1"/>
  <c r="H61" i="1"/>
  <c r="I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Y61" i="1"/>
  <c r="Z61" i="1"/>
  <c r="AD61" i="1"/>
  <c r="AE61" i="1"/>
  <c r="AG61" i="1"/>
  <c r="AH61" i="1"/>
  <c r="AI61" i="1"/>
  <c r="AJ61" i="1"/>
  <c r="C62" i="1"/>
  <c r="D62" i="1"/>
  <c r="E62" i="1"/>
  <c r="F62" i="1"/>
  <c r="G62" i="1"/>
  <c r="H62" i="1"/>
  <c r="I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Y62" i="1"/>
  <c r="Z62" i="1"/>
  <c r="AD62" i="1"/>
  <c r="AE62" i="1"/>
  <c r="AG62" i="1"/>
  <c r="AH62" i="1"/>
  <c r="AI62" i="1"/>
  <c r="AJ62" i="1"/>
  <c r="AJ63" i="1"/>
  <c r="AJ93" i="1"/>
  <c r="AC23" i="1"/>
  <c r="AC28" i="1"/>
  <c r="AC42" i="1"/>
  <c r="AC48" i="1"/>
  <c r="AC63" i="1"/>
  <c r="AD90" i="1"/>
  <c r="AD23" i="1"/>
  <c r="AD28" i="1"/>
  <c r="AD42" i="1"/>
  <c r="AD48" i="1"/>
  <c r="AD63" i="1"/>
  <c r="AD93" i="1"/>
  <c r="AE90" i="1"/>
  <c r="AE23" i="1"/>
  <c r="AE28" i="1"/>
  <c r="AE42" i="1"/>
  <c r="AE48" i="1"/>
  <c r="AE63" i="1"/>
  <c r="AE93" i="1"/>
  <c r="AF23" i="1"/>
  <c r="AF28" i="1"/>
  <c r="AF42" i="1"/>
  <c r="AF48" i="1"/>
  <c r="AF63" i="1"/>
  <c r="AG23" i="1"/>
  <c r="AG28" i="1"/>
  <c r="AG42" i="1"/>
  <c r="AG48" i="1"/>
  <c r="AG63" i="1"/>
  <c r="AH23" i="1"/>
  <c r="AH28" i="1"/>
  <c r="AH42" i="1"/>
  <c r="AH48" i="1"/>
  <c r="AH63" i="1"/>
  <c r="AI90" i="1"/>
  <c r="AI23" i="1"/>
  <c r="AI28" i="1"/>
  <c r="AI42" i="1"/>
  <c r="AI48" i="1"/>
  <c r="AI63" i="1"/>
  <c r="AI93" i="1"/>
  <c r="AB23" i="1"/>
  <c r="AB28" i="1"/>
  <c r="AB42" i="1"/>
  <c r="AB48" i="1"/>
  <c r="AB63" i="1"/>
  <c r="D23" i="1"/>
  <c r="D28" i="1"/>
  <c r="D42" i="1"/>
  <c r="D48" i="1"/>
  <c r="D63" i="1"/>
  <c r="E90" i="1"/>
  <c r="E23" i="1"/>
  <c r="E28" i="1"/>
  <c r="E42" i="1"/>
  <c r="E48" i="1"/>
  <c r="E63" i="1"/>
  <c r="E93" i="1"/>
  <c r="F90" i="1"/>
  <c r="F23" i="1"/>
  <c r="F28" i="1"/>
  <c r="F42" i="1"/>
  <c r="F48" i="1"/>
  <c r="F63" i="1"/>
  <c r="F93" i="1"/>
  <c r="G90" i="1"/>
  <c r="G23" i="1"/>
  <c r="G28" i="1"/>
  <c r="G42" i="1"/>
  <c r="G48" i="1"/>
  <c r="G63" i="1"/>
  <c r="G93" i="1"/>
  <c r="H90" i="1"/>
  <c r="H23" i="1"/>
  <c r="H28" i="1"/>
  <c r="H42" i="1"/>
  <c r="H48" i="1"/>
  <c r="H63" i="1"/>
  <c r="H93" i="1"/>
  <c r="I90" i="1"/>
  <c r="I23" i="1"/>
  <c r="I28" i="1"/>
  <c r="I42" i="1"/>
  <c r="I48" i="1"/>
  <c r="I63" i="1"/>
  <c r="I93" i="1"/>
  <c r="J90" i="1"/>
  <c r="J23" i="1"/>
  <c r="J28" i="1"/>
  <c r="J42" i="1"/>
  <c r="J48" i="1"/>
  <c r="J93" i="1"/>
  <c r="K90" i="1"/>
  <c r="K23" i="1"/>
  <c r="K28" i="1"/>
  <c r="K42" i="1"/>
  <c r="K48" i="1"/>
  <c r="K63" i="1"/>
  <c r="K93" i="1"/>
  <c r="L90" i="1"/>
  <c r="L23" i="1"/>
  <c r="L28" i="1"/>
  <c r="L42" i="1"/>
  <c r="L48" i="1"/>
  <c r="L63" i="1"/>
  <c r="L93" i="1"/>
  <c r="M90" i="1"/>
  <c r="M23" i="1"/>
  <c r="M28" i="1"/>
  <c r="M42" i="1"/>
  <c r="M48" i="1"/>
  <c r="M63" i="1"/>
  <c r="M93" i="1"/>
  <c r="N90" i="1"/>
  <c r="N23" i="1"/>
  <c r="N28" i="1"/>
  <c r="N42" i="1"/>
  <c r="N48" i="1"/>
  <c r="N63" i="1"/>
  <c r="N93" i="1"/>
  <c r="O90" i="1"/>
  <c r="O23" i="1"/>
  <c r="O28" i="1"/>
  <c r="O42" i="1"/>
  <c r="O48" i="1"/>
  <c r="O63" i="1"/>
  <c r="O93" i="1"/>
  <c r="P90" i="1"/>
  <c r="P23" i="1"/>
  <c r="P28" i="1"/>
  <c r="P42" i="1"/>
  <c r="P48" i="1"/>
  <c r="P63" i="1"/>
  <c r="P93" i="1"/>
  <c r="Q90" i="1"/>
  <c r="Q23" i="1"/>
  <c r="Q28" i="1"/>
  <c r="Q42" i="1"/>
  <c r="Q48" i="1"/>
  <c r="Q63" i="1"/>
  <c r="Q93" i="1"/>
  <c r="R90" i="1"/>
  <c r="R23" i="1"/>
  <c r="R28" i="1"/>
  <c r="R42" i="1"/>
  <c r="R48" i="1"/>
  <c r="R63" i="1"/>
  <c r="R93" i="1"/>
  <c r="S90" i="1"/>
  <c r="S23" i="1"/>
  <c r="S28" i="1"/>
  <c r="S42" i="1"/>
  <c r="S48" i="1"/>
  <c r="S63" i="1"/>
  <c r="S93" i="1"/>
  <c r="T90" i="1"/>
  <c r="T23" i="1"/>
  <c r="T28" i="1"/>
  <c r="T42" i="1"/>
  <c r="T48" i="1"/>
  <c r="T63" i="1"/>
  <c r="T93" i="1"/>
  <c r="U90" i="1"/>
  <c r="U23" i="1"/>
  <c r="U28" i="1"/>
  <c r="U42" i="1"/>
  <c r="U48" i="1"/>
  <c r="U63" i="1"/>
  <c r="U93" i="1"/>
  <c r="V90" i="1"/>
  <c r="V23" i="1"/>
  <c r="V28" i="1"/>
  <c r="V42" i="1"/>
  <c r="V48" i="1"/>
  <c r="V63" i="1"/>
  <c r="V93" i="1"/>
  <c r="W90" i="1"/>
  <c r="W23" i="1"/>
  <c r="W28" i="1"/>
  <c r="W42" i="1"/>
  <c r="W48" i="1"/>
  <c r="W63" i="1"/>
  <c r="W93" i="1"/>
  <c r="X90" i="1"/>
  <c r="X23" i="1"/>
  <c r="X28" i="1"/>
  <c r="X42" i="1"/>
  <c r="X48" i="1"/>
  <c r="X93" i="1"/>
  <c r="Y90" i="1"/>
  <c r="Y23" i="1"/>
  <c r="Y28" i="1"/>
  <c r="Y42" i="1"/>
  <c r="Y48" i="1"/>
  <c r="Y63" i="1"/>
  <c r="Y93" i="1"/>
  <c r="Z90" i="1"/>
  <c r="Z23" i="1"/>
  <c r="Z28" i="1"/>
  <c r="Z42" i="1"/>
  <c r="Z48" i="1"/>
  <c r="Z63" i="1"/>
  <c r="Z93" i="1"/>
  <c r="C90" i="1"/>
  <c r="C23" i="1"/>
  <c r="C28" i="1"/>
  <c r="C42" i="1"/>
  <c r="C48" i="1"/>
  <c r="C63" i="1"/>
  <c r="C93" i="1"/>
  <c r="AA96" i="1"/>
  <c r="AJ9" i="1"/>
  <c r="AG96" i="1"/>
  <c r="AC96" i="1"/>
  <c r="L96" i="1"/>
  <c r="N96" i="1"/>
  <c r="H96" i="1"/>
  <c r="I96" i="1"/>
  <c r="AB96" i="1"/>
  <c r="E96" i="1"/>
  <c r="Z96" i="1"/>
  <c r="O96" i="1"/>
  <c r="F96" i="1"/>
  <c r="G96" i="1"/>
  <c r="Y96" i="1"/>
  <c r="AE96" i="1"/>
  <c r="W96" i="1"/>
  <c r="V96" i="1"/>
  <c r="J96" i="1"/>
  <c r="X96" i="1"/>
  <c r="AI96" i="1"/>
  <c r="K96" i="1"/>
  <c r="M96" i="1"/>
  <c r="AH96" i="1"/>
  <c r="R96" i="1"/>
  <c r="D96" i="1"/>
  <c r="AF96" i="1"/>
  <c r="T96" i="1"/>
  <c r="U96" i="1"/>
  <c r="AD96" i="1"/>
  <c r="P96" i="1"/>
  <c r="Q96" i="1"/>
  <c r="S96" i="1"/>
  <c r="AJ96" i="1"/>
  <c r="C96" i="1"/>
</calcChain>
</file>

<file path=xl/sharedStrings.xml><?xml version="1.0" encoding="utf-8"?>
<sst xmlns="http://schemas.openxmlformats.org/spreadsheetml/2006/main" count="32" uniqueCount="30">
  <si>
    <t>Citizens Acquisition Adjustment</t>
  </si>
  <si>
    <t>Test Year Ending June 30, 2026</t>
  </si>
  <si>
    <t>Plant by FERC</t>
  </si>
  <si>
    <t>374-Land</t>
  </si>
  <si>
    <t>374 - ROW</t>
  </si>
  <si>
    <t>374 - Ease</t>
  </si>
  <si>
    <t>389 - Land</t>
  </si>
  <si>
    <t>389 - ROW</t>
  </si>
  <si>
    <t>Total</t>
  </si>
  <si>
    <t>Original Cost</t>
  </si>
  <si>
    <t>Allocation</t>
  </si>
  <si>
    <t>Acquisition Adjustment</t>
  </si>
  <si>
    <t>Book Value Less Acquisition Adjustment</t>
  </si>
  <si>
    <t>Depreciation Rates:</t>
  </si>
  <si>
    <t>2003-2006</t>
  </si>
  <si>
    <t>2006-4/30/2012</t>
  </si>
  <si>
    <t>Accumulated Reserve, Account 108.1</t>
  </si>
  <si>
    <t>Total 2003</t>
  </si>
  <si>
    <t>Total 2004-2006</t>
  </si>
  <si>
    <t>New Rates</t>
  </si>
  <si>
    <t>Total 2007</t>
  </si>
  <si>
    <t>Total 2008-2011</t>
  </si>
  <si>
    <t>Total 2012</t>
  </si>
  <si>
    <t>Test Year</t>
  </si>
  <si>
    <t>Total Accumulated Depreciation</t>
  </si>
  <si>
    <t>Net Book Value After Acq. Adjustment</t>
  </si>
  <si>
    <t>UNS Gas, Inc.</t>
  </si>
  <si>
    <t>Total 2013-2026 Depreciation</t>
  </si>
  <si>
    <t>5/1/2012 - 2/28/2026</t>
  </si>
  <si>
    <t>3/1/2026 -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</si>
</sst>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3" applyFont="1" applyAlignment="1">
      <alignment horizontal="left"/>
    </xf>
    <xf numFmtId="0" fontId="3" fillId="0" borderId="0" xfId="3" applyAlignment="1">
      <alignment horizontal="center"/>
    </xf>
    <xf numFmtId="164" fontId="0" fillId="0" borderId="0" xfId="4" applyNumberFormat="1" applyFont="1"/>
    <xf numFmtId="0" fontId="3" fillId="0" borderId="0" xfId="3"/>
    <xf numFmtId="0" fontId="4" fillId="0" borderId="0" xfId="3" applyFont="1"/>
    <xf numFmtId="12" fontId="3" fillId="0" borderId="0" xfId="1" applyNumberFormat="1" applyFont="1" applyAlignment="1">
      <alignment horizontal="center"/>
    </xf>
    <xf numFmtId="43" fontId="4" fillId="0" borderId="0" xfId="4" applyFont="1"/>
    <xf numFmtId="10" fontId="4" fillId="0" borderId="0" xfId="5" applyNumberFormat="1" applyFont="1"/>
    <xf numFmtId="43" fontId="4" fillId="0" borderId="0" xfId="3" applyNumberFormat="1" applyFont="1"/>
    <xf numFmtId="0" fontId="5" fillId="0" borderId="0" xfId="3" applyFont="1" applyAlignment="1">
      <alignment horizontal="left"/>
    </xf>
    <xf numFmtId="0" fontId="2" fillId="2" borderId="1" xfId="4" applyNumberFormat="1" applyFont="1" applyFill="1" applyBorder="1" applyAlignment="1">
      <alignment horizontal="center"/>
    </xf>
    <xf numFmtId="0" fontId="2" fillId="0" borderId="2" xfId="4" applyNumberFormat="1" applyFont="1" applyBorder="1" applyAlignment="1">
      <alignment horizontal="center"/>
    </xf>
    <xf numFmtId="0" fontId="3" fillId="0" borderId="0" xfId="3" applyAlignment="1">
      <alignment horizontal="left" wrapText="1"/>
    </xf>
    <xf numFmtId="164" fontId="0" fillId="0" borderId="0" xfId="4" applyNumberFormat="1" applyFont="1" applyBorder="1" applyAlignment="1">
      <alignment horizontal="center"/>
    </xf>
    <xf numFmtId="0" fontId="6" fillId="0" borderId="0" xfId="3" applyFont="1" applyAlignment="1">
      <alignment horizontal="center"/>
    </xf>
    <xf numFmtId="165" fontId="0" fillId="0" borderId="0" xfId="2" applyNumberFormat="1" applyFont="1" applyBorder="1" applyAlignment="1">
      <alignment horizontal="right"/>
    </xf>
    <xf numFmtId="164" fontId="3" fillId="0" borderId="2" xfId="3" applyNumberFormat="1" applyBorder="1" applyAlignment="1">
      <alignment horizontal="center"/>
    </xf>
    <xf numFmtId="0" fontId="6" fillId="0" borderId="0" xfId="3" applyFont="1" applyAlignment="1">
      <alignment horizontal="left" wrapText="1"/>
    </xf>
    <xf numFmtId="164" fontId="3" fillId="0" borderId="0" xfId="3" applyNumberFormat="1" applyAlignment="1">
      <alignment horizontal="center"/>
    </xf>
    <xf numFmtId="43" fontId="3" fillId="0" borderId="0" xfId="3" applyNumberFormat="1" applyAlignment="1">
      <alignment horizontal="center"/>
    </xf>
    <xf numFmtId="0" fontId="3" fillId="0" borderId="0" xfId="3" applyAlignment="1">
      <alignment horizontal="center" wrapText="1"/>
    </xf>
    <xf numFmtId="14" fontId="3" fillId="0" borderId="0" xfId="3" applyNumberFormat="1" applyAlignment="1">
      <alignment horizontal="center"/>
    </xf>
    <xf numFmtId="10" fontId="3" fillId="0" borderId="0" xfId="2" applyNumberFormat="1" applyFont="1" applyAlignment="1">
      <alignment horizontal="right"/>
    </xf>
    <xf numFmtId="10" fontId="3" fillId="0" borderId="0" xfId="2" applyNumberFormat="1" applyFont="1" applyFill="1" applyAlignment="1">
      <alignment horizontal="right"/>
    </xf>
    <xf numFmtId="0" fontId="2" fillId="2" borderId="3" xfId="3" applyFont="1" applyFill="1" applyBorder="1" applyAlignment="1">
      <alignment horizontal="left"/>
    </xf>
    <xf numFmtId="0" fontId="3" fillId="2" borderId="4" xfId="3" applyFill="1" applyBorder="1" applyAlignment="1">
      <alignment horizontal="center"/>
    </xf>
    <xf numFmtId="164" fontId="0" fillId="2" borderId="4" xfId="4" applyNumberFormat="1" applyFont="1" applyFill="1" applyBorder="1"/>
    <xf numFmtId="164" fontId="0" fillId="2" borderId="5" xfId="4" applyNumberFormat="1" applyFont="1" applyFill="1" applyBorder="1"/>
    <xf numFmtId="14" fontId="1" fillId="0" borderId="0" xfId="3" applyNumberFormat="1" applyFont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4" fontId="0" fillId="0" borderId="0" xfId="1" applyNumberFormat="1" applyFont="1" applyFill="1" applyBorder="1"/>
    <xf numFmtId="43" fontId="4" fillId="0" borderId="0" xfId="4" applyFont="1" applyFill="1"/>
    <xf numFmtId="10" fontId="4" fillId="0" borderId="0" xfId="5" applyNumberFormat="1" applyFont="1" applyFill="1"/>
    <xf numFmtId="164" fontId="3" fillId="0" borderId="6" xfId="1" applyNumberFormat="1" applyFont="1" applyFill="1" applyBorder="1" applyAlignment="1">
      <alignment horizontal="center"/>
    </xf>
    <xf numFmtId="164" fontId="1" fillId="0" borderId="0" xfId="4" applyNumberFormat="1" applyFont="1" applyFill="1" applyBorder="1"/>
    <xf numFmtId="164" fontId="3" fillId="3" borderId="0" xfId="1" applyNumberFormat="1" applyFont="1" applyFill="1" applyBorder="1" applyAlignment="1">
      <alignment horizontal="center"/>
    </xf>
    <xf numFmtId="164" fontId="3" fillId="0" borderId="6" xfId="3" applyNumberFormat="1" applyBorder="1" applyAlignment="1">
      <alignment horizontal="center"/>
    </xf>
    <xf numFmtId="164" fontId="1" fillId="0" borderId="6" xfId="4" applyNumberFormat="1" applyFont="1" applyFill="1" applyBorder="1"/>
    <xf numFmtId="14" fontId="3" fillId="0" borderId="0" xfId="3" applyNumberFormat="1" applyAlignment="1">
      <alignment horizontal="left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164" fontId="0" fillId="0" borderId="6" xfId="1" applyNumberFormat="1" applyFont="1" applyFill="1" applyBorder="1"/>
    <xf numFmtId="164" fontId="3" fillId="0" borderId="0" xfId="1" applyNumberFormat="1" applyFont="1" applyBorder="1" applyAlignment="1">
      <alignment horizontal="center"/>
    </xf>
    <xf numFmtId="164" fontId="3" fillId="0" borderId="0" xfId="3" applyNumberFormat="1"/>
    <xf numFmtId="164" fontId="4" fillId="0" borderId="0" xfId="3" applyNumberFormat="1" applyFont="1"/>
    <xf numFmtId="164" fontId="4" fillId="0" borderId="0" xfId="4" applyNumberFormat="1" applyFont="1"/>
    <xf numFmtId="164" fontId="4" fillId="0" borderId="0" xfId="5" applyNumberFormat="1" applyFont="1"/>
    <xf numFmtId="14" fontId="3" fillId="0" borderId="6" xfId="3" applyNumberFormat="1" applyBorder="1" applyAlignment="1">
      <alignment horizontal="left"/>
    </xf>
    <xf numFmtId="0" fontId="3" fillId="0" borderId="6" xfId="3" applyBorder="1" applyAlignment="1">
      <alignment horizontal="center" wrapText="1"/>
    </xf>
    <xf numFmtId="164" fontId="0" fillId="0" borderId="0" xfId="1" applyNumberFormat="1" applyFont="1" applyBorder="1"/>
    <xf numFmtId="0" fontId="5" fillId="4" borderId="4" xfId="3" applyFont="1" applyFill="1" applyBorder="1" applyAlignment="1">
      <alignment horizontal="left"/>
    </xf>
    <xf numFmtId="0" fontId="3" fillId="4" borderId="4" xfId="3" applyFill="1" applyBorder="1" applyAlignment="1">
      <alignment horizontal="center"/>
    </xf>
    <xf numFmtId="164" fontId="3" fillId="4" borderId="4" xfId="1" applyNumberFormat="1" applyFont="1" applyFill="1" applyBorder="1" applyAlignment="1">
      <alignment horizontal="center"/>
    </xf>
    <xf numFmtId="164" fontId="0" fillId="0" borderId="0" xfId="1" applyNumberFormat="1" applyFont="1"/>
    <xf numFmtId="0" fontId="3" fillId="0" borderId="0" xfId="3" applyAlignment="1">
      <alignment horizontal="left"/>
    </xf>
    <xf numFmtId="0" fontId="7" fillId="0" borderId="0" xfId="3" applyFont="1" applyAlignment="1">
      <alignment wrapText="1"/>
    </xf>
    <xf numFmtId="0" fontId="8" fillId="0" borderId="0" xfId="3" applyFont="1" applyAlignment="1">
      <alignment horizontal="left" indent="1"/>
    </xf>
    <xf numFmtId="14" fontId="3" fillId="0" borderId="0" xfId="3" applyNumberFormat="1" applyBorder="1" applyAlignment="1">
      <alignment horizontal="left"/>
    </xf>
    <xf numFmtId="0" fontId="3" fillId="0" borderId="0" xfId="3" applyBorder="1" applyAlignment="1">
      <alignment horizontal="center" wrapText="1"/>
    </xf>
  </cellXfs>
  <cellStyles count="6">
    <cellStyle name="Comma" xfId="1" builtinId="3"/>
    <cellStyle name="Comma 11" xfId="4" xr:uid="{B2D3629F-E0A3-4CF1-9525-91A83554F925}"/>
    <cellStyle name="Normal" xfId="0" builtinId="0"/>
    <cellStyle name="Normal 10 2" xfId="3" xr:uid="{9A8AD073-2A51-461E-B2A7-5E754708FC55}"/>
    <cellStyle name="Percent" xfId="2" builtinId="5"/>
    <cellStyle name="Percent 2" xfId="5" xr:uid="{5F72C181-08F0-4C56-A0E6-6E14968CCB6C}"/>
  </cellStyles>
  <dxfs count="2">
    <dxf>
      <font>
        <color rgb="FFFF0000"/>
      </font>
      <fill>
        <patternFill>
          <bgColor rgb="FFC00000"/>
        </patternFill>
      </fill>
    </dxf>
    <dxf>
      <font>
        <color theme="5" tint="-0.24994659260841701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78</xdr:row>
      <xdr:rowOff>19050</xdr:rowOff>
    </xdr:from>
    <xdr:to>
      <xdr:col>1</xdr:col>
      <xdr:colOff>85725</xdr:colOff>
      <xdr:row>89</xdr:row>
      <xdr:rowOff>38100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C7EEDCA-B75F-D6AB-0676-947BF8537CDE}"/>
            </a:ext>
          </a:extLst>
        </xdr:cNvPr>
        <xdr:cNvCxnSpPr/>
      </xdr:nvCxnSpPr>
      <xdr:spPr>
        <a:xfrm flipH="1">
          <a:off x="2686050" y="14678025"/>
          <a:ext cx="19050" cy="2114550"/>
        </a:xfrm>
        <a:prstGeom prst="straightConnector1">
          <a:avLst/>
        </a:prstGeom>
        <a:ln>
          <a:solidFill>
            <a:srgbClr val="0070C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86</xdr:row>
      <xdr:rowOff>57150</xdr:rowOff>
    </xdr:from>
    <xdr:to>
      <xdr:col>1</xdr:col>
      <xdr:colOff>180975</xdr:colOff>
      <xdr:row>89</xdr:row>
      <xdr:rowOff>38100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C5283E88-13BC-6146-0FF7-0243A6FA1B5A}"/>
            </a:ext>
          </a:extLst>
        </xdr:cNvPr>
        <xdr:cNvCxnSpPr/>
      </xdr:nvCxnSpPr>
      <xdr:spPr>
        <a:xfrm>
          <a:off x="2800350" y="16240125"/>
          <a:ext cx="0" cy="55245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B567-DA3C-4FBC-84A5-7577C7A275ED}">
  <dimension ref="A1:AR127"/>
  <sheetViews>
    <sheetView tabSelected="1" zoomScaleNormal="100" workbookViewId="0">
      <pane xSplit="1" ySplit="15" topLeftCell="Z76" activePane="bottomRight" state="frozen"/>
      <selection pane="topRight" activeCell="B1" sqref="B1"/>
      <selection pane="bottomLeft" activeCell="A16" sqref="A16"/>
      <selection pane="bottomRight"/>
    </sheetView>
  </sheetViews>
  <sheetFormatPr defaultColWidth="9.140625" defaultRowHeight="15" x14ac:dyDescent="0.25"/>
  <cols>
    <col min="1" max="1" width="39.28515625" style="57" bestFit="1" customWidth="1"/>
    <col min="2" max="2" width="12.28515625" style="2" bestFit="1" customWidth="1"/>
    <col min="3" max="13" width="12.85546875" style="2" customWidth="1"/>
    <col min="14" max="14" width="17.28515625" style="2" bestFit="1" customWidth="1"/>
    <col min="15" max="31" width="12.85546875" style="2" customWidth="1"/>
    <col min="32" max="35" width="11.42578125" style="3" customWidth="1"/>
    <col min="36" max="36" width="14" style="3" bestFit="1" customWidth="1"/>
    <col min="37" max="41" width="9.140625" style="4"/>
    <col min="42" max="42" width="24.28515625" style="4" bestFit="1" customWidth="1"/>
    <col min="43" max="16384" width="9.140625" style="4"/>
  </cols>
  <sheetData>
    <row r="1" spans="1:44" x14ac:dyDescent="0.25">
      <c r="A1" s="1" t="s">
        <v>26</v>
      </c>
      <c r="AN1" s="5"/>
      <c r="AO1" s="5"/>
      <c r="AP1" s="5"/>
      <c r="AQ1" s="5"/>
      <c r="AR1" s="5"/>
    </row>
    <row r="2" spans="1:44" x14ac:dyDescent="0.25">
      <c r="A2" s="1" t="s">
        <v>0</v>
      </c>
      <c r="G2" s="6"/>
      <c r="AN2" s="5"/>
      <c r="AO2" s="5"/>
      <c r="AP2" s="7"/>
      <c r="AQ2" s="8"/>
      <c r="AR2" s="9"/>
    </row>
    <row r="3" spans="1:44" x14ac:dyDescent="0.25">
      <c r="A3" s="1" t="s">
        <v>1</v>
      </c>
      <c r="AN3" s="5"/>
      <c r="AO3" s="5"/>
      <c r="AP3" s="7"/>
      <c r="AQ3" s="8"/>
      <c r="AR3" s="9"/>
    </row>
    <row r="4" spans="1:44" x14ac:dyDescent="0.25">
      <c r="A4" s="10"/>
      <c r="AN4" s="5"/>
      <c r="AO4" s="5"/>
      <c r="AP4" s="7"/>
      <c r="AQ4" s="8"/>
      <c r="AR4" s="9"/>
    </row>
    <row r="5" spans="1:44" s="2" customFormat="1" x14ac:dyDescent="0.25">
      <c r="A5" s="11" t="s">
        <v>2</v>
      </c>
      <c r="B5" s="11"/>
      <c r="C5" s="11">
        <v>302</v>
      </c>
      <c r="D5" s="11">
        <v>303</v>
      </c>
      <c r="E5" s="11">
        <v>365</v>
      </c>
      <c r="F5" s="11">
        <v>366</v>
      </c>
      <c r="G5" s="11">
        <v>367</v>
      </c>
      <c r="H5" s="11">
        <v>369</v>
      </c>
      <c r="I5" s="11">
        <v>371</v>
      </c>
      <c r="J5" s="11" t="s">
        <v>3</v>
      </c>
      <c r="K5" s="11" t="s">
        <v>4</v>
      </c>
      <c r="L5" s="11" t="s">
        <v>5</v>
      </c>
      <c r="M5" s="11">
        <v>375</v>
      </c>
      <c r="N5" s="11">
        <v>376</v>
      </c>
      <c r="O5" s="11">
        <v>378</v>
      </c>
      <c r="P5" s="11">
        <v>379</v>
      </c>
      <c r="Q5" s="11">
        <v>380</v>
      </c>
      <c r="R5" s="11">
        <v>381</v>
      </c>
      <c r="S5" s="11">
        <v>382</v>
      </c>
      <c r="T5" s="11">
        <v>383</v>
      </c>
      <c r="U5" s="11">
        <v>384</v>
      </c>
      <c r="V5" s="11">
        <v>385</v>
      </c>
      <c r="W5" s="11">
        <v>387</v>
      </c>
      <c r="X5" s="11" t="s">
        <v>6</v>
      </c>
      <c r="Y5" s="11" t="s">
        <v>7</v>
      </c>
      <c r="Z5" s="11">
        <v>390</v>
      </c>
      <c r="AA5" s="11"/>
      <c r="AB5" s="11">
        <v>391</v>
      </c>
      <c r="AC5" s="11">
        <v>392</v>
      </c>
      <c r="AD5" s="11">
        <v>393</v>
      </c>
      <c r="AE5" s="11">
        <v>394</v>
      </c>
      <c r="AF5" s="11">
        <v>395</v>
      </c>
      <c r="AG5" s="11">
        <v>396</v>
      </c>
      <c r="AH5" s="11">
        <v>397</v>
      </c>
      <c r="AI5" s="11">
        <v>398</v>
      </c>
      <c r="AJ5" s="12" t="s">
        <v>8</v>
      </c>
      <c r="AN5" s="5"/>
      <c r="AO5" s="5"/>
      <c r="AP5" s="7"/>
      <c r="AQ5" s="8"/>
      <c r="AR5" s="9"/>
    </row>
    <row r="6" spans="1:44" s="2" customFormat="1" x14ac:dyDescent="0.25">
      <c r="A6" s="13" t="s">
        <v>9</v>
      </c>
      <c r="C6" s="14">
        <v>-81207.259999999995</v>
      </c>
      <c r="D6" s="14">
        <v>-80487.820000000007</v>
      </c>
      <c r="E6" s="14">
        <v>-34352.089999999997</v>
      </c>
      <c r="F6" s="14">
        <v>-5238.1499999999996</v>
      </c>
      <c r="G6" s="14">
        <v>-3573586</v>
      </c>
      <c r="H6" s="14">
        <v>-945244.54</v>
      </c>
      <c r="I6" s="14">
        <v>-53866.25</v>
      </c>
      <c r="J6" s="14">
        <v>-42829.7</v>
      </c>
      <c r="K6" s="14">
        <v>-8407.1299999999992</v>
      </c>
      <c r="L6" s="14">
        <v>-35137.550000000003</v>
      </c>
      <c r="M6" s="14">
        <v>-550.20000000000005</v>
      </c>
      <c r="N6" s="14">
        <v>-39243723.039999999</v>
      </c>
      <c r="O6" s="14">
        <v>-419800.79</v>
      </c>
      <c r="P6" s="14">
        <v>-533526.47</v>
      </c>
      <c r="Q6" s="14">
        <v>-14788354.17</v>
      </c>
      <c r="R6" s="14">
        <v>-2585550.59</v>
      </c>
      <c r="S6" s="14">
        <v>-1658681.04</v>
      </c>
      <c r="T6" s="14">
        <v>-397968.92</v>
      </c>
      <c r="U6" s="14">
        <v>-183202.09</v>
      </c>
      <c r="V6" s="14">
        <v>-237062.45</v>
      </c>
      <c r="W6" s="14">
        <v>-325251.59000000003</v>
      </c>
      <c r="X6" s="14">
        <v>-12493.43</v>
      </c>
      <c r="Y6" s="14">
        <f>-109570.58-X6</f>
        <v>-97077.15</v>
      </c>
      <c r="Z6" s="14">
        <v>-273962.11</v>
      </c>
      <c r="AA6" s="14"/>
      <c r="AB6" s="14">
        <v>-1433869.6600000001</v>
      </c>
      <c r="AC6" s="14">
        <v>-190332.06</v>
      </c>
      <c r="AD6" s="14">
        <v>-39584.58</v>
      </c>
      <c r="AE6" s="14">
        <v>-513773.16</v>
      </c>
      <c r="AF6" s="14">
        <v>-175656.86</v>
      </c>
      <c r="AG6" s="14">
        <v>-12271.67</v>
      </c>
      <c r="AH6" s="14">
        <v>-342299.88</v>
      </c>
      <c r="AI6" s="14">
        <v>-65944.039999999994</v>
      </c>
      <c r="AJ6" s="14">
        <f>SUM(B6:AI6)</f>
        <v>-68391292.440000013</v>
      </c>
      <c r="AK6" s="15"/>
      <c r="AN6" s="5"/>
      <c r="AO6" s="5"/>
      <c r="AP6" s="7"/>
      <c r="AQ6" s="8"/>
      <c r="AR6" s="9"/>
    </row>
    <row r="7" spans="1:44" s="2" customFormat="1" x14ac:dyDescent="0.25">
      <c r="A7" s="13" t="s">
        <v>10</v>
      </c>
      <c r="C7" s="16">
        <f t="shared" ref="C7:Z7" si="0">+C6/$AJ$6</f>
        <v>1.1873918024175882E-3</v>
      </c>
      <c r="D7" s="16">
        <f t="shared" si="0"/>
        <v>1.1768723345974537E-3</v>
      </c>
      <c r="E7" s="16">
        <f t="shared" si="0"/>
        <v>5.0228748097043549E-4</v>
      </c>
      <c r="F7" s="16">
        <f t="shared" si="0"/>
        <v>7.6590890639995616E-5</v>
      </c>
      <c r="G7" s="16">
        <f t="shared" si="0"/>
        <v>5.2252061227459956E-2</v>
      </c>
      <c r="H7" s="16">
        <f t="shared" si="0"/>
        <v>1.382112409747582E-2</v>
      </c>
      <c r="I7" s="16">
        <f t="shared" si="0"/>
        <v>7.8761854145770237E-4</v>
      </c>
      <c r="J7" s="16">
        <f t="shared" si="0"/>
        <v>6.26244927855029E-4</v>
      </c>
      <c r="K7" s="16">
        <f t="shared" si="0"/>
        <v>1.2292690633644059E-4</v>
      </c>
      <c r="L7" s="16">
        <f t="shared" si="0"/>
        <v>5.1377227635851942E-4</v>
      </c>
      <c r="M7" s="16">
        <f t="shared" si="0"/>
        <v>8.0448837910570697E-6</v>
      </c>
      <c r="N7" s="16">
        <f t="shared" si="0"/>
        <v>0.57381168917707903</v>
      </c>
      <c r="O7" s="16">
        <f t="shared" si="0"/>
        <v>6.1382198672191067E-3</v>
      </c>
      <c r="P7" s="16">
        <f t="shared" si="0"/>
        <v>7.8010876964792726E-3</v>
      </c>
      <c r="Q7" s="16">
        <f t="shared" si="0"/>
        <v>0.21623153536649259</v>
      </c>
      <c r="R7" s="16">
        <f t="shared" si="0"/>
        <v>3.7805259964465723E-2</v>
      </c>
      <c r="S7" s="16">
        <f t="shared" si="0"/>
        <v>2.4252810274863111E-2</v>
      </c>
      <c r="T7" s="16">
        <f t="shared" si="0"/>
        <v>5.8189998434250954E-3</v>
      </c>
      <c r="U7" s="16">
        <f t="shared" si="0"/>
        <v>2.6787341409101753E-3</v>
      </c>
      <c r="V7" s="16">
        <f t="shared" si="0"/>
        <v>3.4662665602931244E-3</v>
      </c>
      <c r="W7" s="16">
        <f t="shared" si="0"/>
        <v>4.7557456277836059E-3</v>
      </c>
      <c r="X7" s="16">
        <f t="shared" si="0"/>
        <v>1.8267574064286828E-4</v>
      </c>
      <c r="Y7" s="16">
        <f t="shared" si="0"/>
        <v>1.4194372782933766E-3</v>
      </c>
      <c r="Z7" s="16">
        <f t="shared" si="0"/>
        <v>4.0058039587473537E-3</v>
      </c>
      <c r="AA7" s="16"/>
      <c r="AB7" s="16">
        <f t="shared" ref="AB7:AI7" si="1">+AB6/$AJ$6</f>
        <v>2.0965675729230304E-2</v>
      </c>
      <c r="AC7" s="16">
        <f t="shared" si="1"/>
        <v>2.782986740117233E-3</v>
      </c>
      <c r="AD7" s="16">
        <f t="shared" si="1"/>
        <v>5.7879561253689903E-4</v>
      </c>
      <c r="AE7" s="16">
        <f t="shared" si="1"/>
        <v>7.5122598458091062E-3</v>
      </c>
      <c r="AF7" s="16">
        <f t="shared" si="1"/>
        <v>2.5684097161068355E-3</v>
      </c>
      <c r="AG7" s="16">
        <f t="shared" si="1"/>
        <v>1.7943322259578572E-4</v>
      </c>
      <c r="AH7" s="16">
        <f t="shared" si="1"/>
        <v>5.0050213673078518E-3</v>
      </c>
      <c r="AI7" s="16">
        <f t="shared" si="1"/>
        <v>9.6421690024140123E-4</v>
      </c>
      <c r="AJ7" s="14"/>
      <c r="AN7" s="5"/>
      <c r="AO7" s="5"/>
      <c r="AP7" s="7"/>
      <c r="AQ7" s="8"/>
      <c r="AR7" s="9"/>
    </row>
    <row r="8" spans="1:44" s="2" customFormat="1" x14ac:dyDescent="0.25">
      <c r="A8" s="13" t="s">
        <v>11</v>
      </c>
      <c r="C8" s="17">
        <f t="shared" ref="C8:Z8" si="2">+C7*$AJ$8</f>
        <v>36464.489968200098</v>
      </c>
      <c r="D8" s="17">
        <f t="shared" si="2"/>
        <v>36141.439878063808</v>
      </c>
      <c r="E8" s="17">
        <f t="shared" si="2"/>
        <v>15425.116438994579</v>
      </c>
      <c r="F8" s="17">
        <f t="shared" si="2"/>
        <v>2352.086108150027</v>
      </c>
      <c r="G8" s="17">
        <f t="shared" si="2"/>
        <v>1604647.0580031925</v>
      </c>
      <c r="H8" s="17">
        <f t="shared" si="2"/>
        <v>424443.08607784478</v>
      </c>
      <c r="I8" s="17">
        <f t="shared" si="2"/>
        <v>24187.558264489635</v>
      </c>
      <c r="J8" s="17">
        <f t="shared" si="2"/>
        <v>19231.817032011913</v>
      </c>
      <c r="K8" s="17">
        <f t="shared" si="2"/>
        <v>3775.0529638157241</v>
      </c>
      <c r="L8" s="17">
        <f t="shared" si="2"/>
        <v>15777.81148486145</v>
      </c>
      <c r="M8" s="17">
        <f t="shared" si="2"/>
        <v>247.05626541892556</v>
      </c>
      <c r="N8" s="17">
        <f t="shared" si="2"/>
        <v>17621606.062153842</v>
      </c>
      <c r="O8" s="17">
        <f t="shared" si="2"/>
        <v>188503.11777047368</v>
      </c>
      <c r="P8" s="17">
        <f t="shared" si="2"/>
        <v>239569.35147281428</v>
      </c>
      <c r="Q8" s="17">
        <f t="shared" si="2"/>
        <v>6640413.5822111862</v>
      </c>
      <c r="R8" s="17">
        <f t="shared" si="2"/>
        <v>1160989.5907253716</v>
      </c>
      <c r="S8" s="17">
        <f t="shared" si="2"/>
        <v>744797.42505194386</v>
      </c>
      <c r="T8" s="17">
        <f t="shared" si="2"/>
        <v>178699.95479462587</v>
      </c>
      <c r="U8" s="17">
        <f t="shared" si="2"/>
        <v>82263.220960272432</v>
      </c>
      <c r="V8" s="17">
        <f t="shared" si="2"/>
        <v>106448.13443849649</v>
      </c>
      <c r="W8" s="17">
        <f t="shared" si="2"/>
        <v>146047.69746813443</v>
      </c>
      <c r="X8" s="17">
        <f t="shared" si="2"/>
        <v>5609.9239514226956</v>
      </c>
      <c r="Y8" s="17">
        <f t="shared" si="2"/>
        <v>43590.545504385402</v>
      </c>
      <c r="Z8" s="17">
        <f t="shared" si="2"/>
        <v>123017.18604669008</v>
      </c>
      <c r="AA8" s="17"/>
      <c r="AB8" s="17">
        <f t="shared" ref="AB8:AI8" si="3">+AB7*$AJ$8</f>
        <v>643850.38767194585</v>
      </c>
      <c r="AC8" s="17">
        <f t="shared" si="3"/>
        <v>85464.790863487578</v>
      </c>
      <c r="AD8" s="17">
        <f t="shared" si="3"/>
        <v>17774.661037762071</v>
      </c>
      <c r="AE8" s="17">
        <f t="shared" si="3"/>
        <v>230699.5241404582</v>
      </c>
      <c r="AF8" s="17">
        <f t="shared" si="3"/>
        <v>78875.186889885576</v>
      </c>
      <c r="AG8" s="17">
        <f t="shared" si="3"/>
        <v>5510.3470749790367</v>
      </c>
      <c r="AH8" s="17">
        <f t="shared" si="3"/>
        <v>153702.88986940452</v>
      </c>
      <c r="AI8" s="17">
        <f t="shared" si="3"/>
        <v>29610.847417368666</v>
      </c>
      <c r="AJ8" s="14">
        <v>30709737</v>
      </c>
      <c r="AK8" s="15"/>
      <c r="AN8" s="5"/>
      <c r="AO8" s="5"/>
      <c r="AP8" s="7"/>
      <c r="AQ8" s="8"/>
      <c r="AR8" s="9"/>
    </row>
    <row r="9" spans="1:44" s="2" customFormat="1" x14ac:dyDescent="0.25">
      <c r="A9" s="18" t="s">
        <v>12</v>
      </c>
      <c r="C9" s="19">
        <f>+C6+C8</f>
        <v>-44742.770031799897</v>
      </c>
      <c r="D9" s="19">
        <f t="shared" ref="D9:AI9" si="4">+D6+D8</f>
        <v>-44346.380121936199</v>
      </c>
      <c r="E9" s="19">
        <f t="shared" si="4"/>
        <v>-18926.973561005419</v>
      </c>
      <c r="F9" s="19">
        <f t="shared" si="4"/>
        <v>-2886.0638918499726</v>
      </c>
      <c r="G9" s="19">
        <f t="shared" si="4"/>
        <v>-1968938.9419968075</v>
      </c>
      <c r="H9" s="19">
        <f t="shared" si="4"/>
        <v>-520801.45392215525</v>
      </c>
      <c r="I9" s="19">
        <f t="shared" si="4"/>
        <v>-29678.691735510365</v>
      </c>
      <c r="J9" s="19">
        <f t="shared" si="4"/>
        <v>-23597.882967988084</v>
      </c>
      <c r="K9" s="19">
        <f t="shared" si="4"/>
        <v>-4632.0770361842751</v>
      </c>
      <c r="L9" s="19">
        <f t="shared" si="4"/>
        <v>-19359.738515138553</v>
      </c>
      <c r="M9" s="19">
        <f t="shared" si="4"/>
        <v>-303.14373458107445</v>
      </c>
      <c r="N9" s="19">
        <f t="shared" si="4"/>
        <v>-21622116.977846157</v>
      </c>
      <c r="O9" s="19">
        <f t="shared" si="4"/>
        <v>-231297.6722295263</v>
      </c>
      <c r="P9" s="19">
        <f t="shared" si="4"/>
        <v>-293957.1185271857</v>
      </c>
      <c r="Q9" s="19">
        <f t="shared" si="4"/>
        <v>-8147940.5877888137</v>
      </c>
      <c r="R9" s="19">
        <f t="shared" si="4"/>
        <v>-1424560.9992746282</v>
      </c>
      <c r="S9" s="19">
        <f t="shared" si="4"/>
        <v>-913883.61494805617</v>
      </c>
      <c r="T9" s="19">
        <f t="shared" si="4"/>
        <v>-219268.96520537412</v>
      </c>
      <c r="U9" s="19">
        <f t="shared" si="4"/>
        <v>-100938.86903972756</v>
      </c>
      <c r="V9" s="19">
        <f t="shared" si="4"/>
        <v>-130614.31556150352</v>
      </c>
      <c r="W9" s="19">
        <f t="shared" si="4"/>
        <v>-179203.8925318656</v>
      </c>
      <c r="X9" s="19">
        <f t="shared" si="4"/>
        <v>-6883.5060485773047</v>
      </c>
      <c r="Y9" s="19">
        <f t="shared" si="4"/>
        <v>-53486.604495614592</v>
      </c>
      <c r="Z9" s="19">
        <f t="shared" si="4"/>
        <v>-150944.92395330989</v>
      </c>
      <c r="AA9" s="19"/>
      <c r="AB9" s="19">
        <f t="shared" si="4"/>
        <v>-790019.2723280543</v>
      </c>
      <c r="AC9" s="19">
        <f t="shared" si="4"/>
        <v>-104867.26913651242</v>
      </c>
      <c r="AD9" s="19">
        <f t="shared" si="4"/>
        <v>-21809.918962237931</v>
      </c>
      <c r="AE9" s="19">
        <f t="shared" si="4"/>
        <v>-283073.63585954177</v>
      </c>
      <c r="AF9" s="19">
        <f t="shared" si="4"/>
        <v>-96781.673110114411</v>
      </c>
      <c r="AG9" s="19">
        <f t="shared" si="4"/>
        <v>-6761.3229250209633</v>
      </c>
      <c r="AH9" s="19">
        <f t="shared" si="4"/>
        <v>-188596.99013059548</v>
      </c>
      <c r="AI9" s="19">
        <f t="shared" si="4"/>
        <v>-36333.192582631324</v>
      </c>
      <c r="AJ9" s="14">
        <f>SUM(C9:AI9)</f>
        <v>-37681555.439999998</v>
      </c>
      <c r="AK9" s="20"/>
      <c r="AL9" s="15"/>
      <c r="AN9" s="5"/>
      <c r="AO9" s="5"/>
      <c r="AP9" s="7"/>
      <c r="AQ9" s="8"/>
      <c r="AR9" s="9"/>
    </row>
    <row r="10" spans="1:44" s="2" customFormat="1" x14ac:dyDescent="0.25">
      <c r="A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4"/>
      <c r="AK10" s="20"/>
      <c r="AL10" s="15"/>
      <c r="AN10" s="5"/>
      <c r="AO10" s="5"/>
      <c r="AP10" s="7"/>
      <c r="AQ10" s="8"/>
      <c r="AR10" s="9"/>
    </row>
    <row r="11" spans="1:44" s="2" customFormat="1" x14ac:dyDescent="0.25">
      <c r="A11" s="13" t="s">
        <v>13</v>
      </c>
      <c r="C11" s="20"/>
      <c r="E11" s="21"/>
      <c r="N11" s="21"/>
      <c r="Q11" s="21"/>
      <c r="S11" s="21"/>
      <c r="Y11" s="21"/>
      <c r="AF11" s="14"/>
      <c r="AG11" s="14"/>
      <c r="AH11" s="14"/>
      <c r="AI11" s="14"/>
      <c r="AJ11" s="14"/>
      <c r="AN11" s="5"/>
      <c r="AO11" s="5"/>
      <c r="AP11" s="7"/>
      <c r="AQ11" s="8"/>
      <c r="AR11" s="9"/>
    </row>
    <row r="12" spans="1:44" s="2" customFormat="1" x14ac:dyDescent="0.25">
      <c r="A12" s="13" t="s">
        <v>14</v>
      </c>
      <c r="B12" s="22"/>
      <c r="C12" s="23">
        <v>4.0307999999999997E-2</v>
      </c>
      <c r="D12" s="23">
        <v>5.8400000000000001E-2</v>
      </c>
      <c r="E12" s="23">
        <v>0</v>
      </c>
      <c r="F12" s="23">
        <v>7.2289999999999993E-2</v>
      </c>
      <c r="G12" s="23">
        <v>1.5156849999999999E-2</v>
      </c>
      <c r="H12" s="23">
        <v>1.5628699999999999E-2</v>
      </c>
      <c r="I12" s="23">
        <v>4.9739999999999999E-2</v>
      </c>
      <c r="J12" s="23">
        <v>0</v>
      </c>
      <c r="K12" s="23">
        <v>0</v>
      </c>
      <c r="L12" s="23">
        <v>0</v>
      </c>
      <c r="M12" s="23">
        <v>3.32E-2</v>
      </c>
      <c r="N12" s="23">
        <v>1.9536451999999999E-2</v>
      </c>
      <c r="O12" s="23">
        <v>3.3587499999999999E-2</v>
      </c>
      <c r="P12" s="23">
        <v>2.3847199999999999E-2</v>
      </c>
      <c r="Q12" s="23">
        <v>2.4333549999999999E-2</v>
      </c>
      <c r="R12" s="23">
        <v>2.0333810000000001E-2</v>
      </c>
      <c r="S12" s="24">
        <v>2.412659E-2</v>
      </c>
      <c r="T12" s="23">
        <v>2.6311000000000001E-2</v>
      </c>
      <c r="U12" s="23">
        <v>2.8358000000000001E-2</v>
      </c>
      <c r="V12" s="23">
        <v>2.9048999999999998E-2</v>
      </c>
      <c r="W12" s="23">
        <v>3.1621999999999997E-2</v>
      </c>
      <c r="X12" s="23">
        <v>0</v>
      </c>
      <c r="Y12" s="24">
        <v>0</v>
      </c>
      <c r="Z12" s="23">
        <v>3.7704000000000001E-2</v>
      </c>
      <c r="AA12" s="23"/>
      <c r="AB12" s="23">
        <v>9.0649999999999994E-2</v>
      </c>
      <c r="AC12" s="23">
        <v>0.25</v>
      </c>
      <c r="AD12" s="23">
        <v>3.0345E-2</v>
      </c>
      <c r="AE12" s="23">
        <v>3.9229100000000003E-2</v>
      </c>
      <c r="AF12" s="23">
        <v>9.2899999999999996E-2</v>
      </c>
      <c r="AG12" s="23">
        <v>5.6899999999999999E-2</v>
      </c>
      <c r="AH12" s="23">
        <v>6.1100000000000002E-2</v>
      </c>
      <c r="AI12" s="23">
        <v>3.9891999999999997E-2</v>
      </c>
      <c r="AJ12" s="14"/>
      <c r="AN12" s="5"/>
      <c r="AO12" s="5"/>
      <c r="AP12" s="7"/>
      <c r="AQ12" s="8"/>
      <c r="AR12" s="9"/>
    </row>
    <row r="13" spans="1:44" s="2" customFormat="1" x14ac:dyDescent="0.25">
      <c r="A13" s="13" t="s">
        <v>15</v>
      </c>
      <c r="B13" s="22">
        <v>39417</v>
      </c>
      <c r="C13" s="23">
        <v>0.04</v>
      </c>
      <c r="D13" s="23">
        <v>6.6699999999999995E-2</v>
      </c>
      <c r="E13" s="23">
        <v>1.38E-2</v>
      </c>
      <c r="F13" s="23">
        <v>1.55E-2</v>
      </c>
      <c r="G13" s="23">
        <v>1.5299999999999999E-2</v>
      </c>
      <c r="H13" s="23">
        <v>1.54E-2</v>
      </c>
      <c r="I13" s="23">
        <v>2.4899999999999999E-2</v>
      </c>
      <c r="J13" s="23">
        <v>0</v>
      </c>
      <c r="K13" s="23">
        <v>9.3080000000000003E-3</v>
      </c>
      <c r="L13" s="23">
        <v>1.7600000000000001E-2</v>
      </c>
      <c r="M13" s="23">
        <v>1.9300000000000001E-2</v>
      </c>
      <c r="N13" s="23">
        <v>2.07E-2</v>
      </c>
      <c r="O13" s="23">
        <v>2.3099999999999999E-2</v>
      </c>
      <c r="P13" s="23">
        <v>2.3599999999999999E-2</v>
      </c>
      <c r="Q13" s="23">
        <v>2.8199999999999999E-2</v>
      </c>
      <c r="R13" s="23">
        <v>2.0199999999999999E-2</v>
      </c>
      <c r="S13" s="24">
        <v>2.3599999999999999E-2</v>
      </c>
      <c r="T13" s="23">
        <v>2.5600000000000001E-2</v>
      </c>
      <c r="U13" s="23">
        <v>2.7799999999999998E-2</v>
      </c>
      <c r="V13" s="23">
        <v>1.9900000000000001E-2</v>
      </c>
      <c r="W13" s="23">
        <v>3.0099999999999998E-2</v>
      </c>
      <c r="X13" s="23">
        <v>0</v>
      </c>
      <c r="Y13" s="24">
        <v>4.9300999999999998E-2</v>
      </c>
      <c r="Z13" s="23">
        <v>4.8899999999999999E-2</v>
      </c>
      <c r="AA13" s="23"/>
      <c r="AB13" s="23">
        <v>0.12275</v>
      </c>
      <c r="AC13" s="23">
        <v>0.1701</v>
      </c>
      <c r="AD13" s="23">
        <v>2.86E-2</v>
      </c>
      <c r="AE13" s="23">
        <v>0.04</v>
      </c>
      <c r="AF13" s="23">
        <v>0.1111</v>
      </c>
      <c r="AG13" s="23">
        <v>0.1166</v>
      </c>
      <c r="AH13" s="23">
        <v>6.6699999999999995E-2</v>
      </c>
      <c r="AI13" s="23">
        <v>0.04</v>
      </c>
      <c r="AJ13" s="14"/>
      <c r="AN13" s="5"/>
      <c r="AO13" s="5"/>
      <c r="AP13" s="7"/>
      <c r="AQ13" s="8"/>
      <c r="AR13" s="9"/>
    </row>
    <row r="14" spans="1:44" s="2" customFormat="1" x14ac:dyDescent="0.25">
      <c r="A14" s="13" t="s">
        <v>28</v>
      </c>
      <c r="C14" s="23">
        <v>3.95E-2</v>
      </c>
      <c r="D14" s="23">
        <v>6.6699999999999995E-2</v>
      </c>
      <c r="E14" s="23">
        <v>1.3899999999999999E-2</v>
      </c>
      <c r="F14" s="23">
        <v>1.52E-2</v>
      </c>
      <c r="G14" s="23">
        <v>1.4E-2</v>
      </c>
      <c r="H14" s="23">
        <v>1.47E-2</v>
      </c>
      <c r="I14" s="23">
        <v>2.4E-2</v>
      </c>
      <c r="J14" s="23">
        <v>0</v>
      </c>
      <c r="K14" s="23">
        <v>1.04E-2</v>
      </c>
      <c r="L14" s="23">
        <v>1.7399999999999999E-2</v>
      </c>
      <c r="M14" s="23">
        <v>1.9199999999999998E-2</v>
      </c>
      <c r="N14" s="23">
        <v>1.7399999999999999E-2</v>
      </c>
      <c r="O14" s="23">
        <v>2.4E-2</v>
      </c>
      <c r="P14" s="23">
        <v>2.4E-2</v>
      </c>
      <c r="Q14" s="23">
        <v>1.9099999999999999E-2</v>
      </c>
      <c r="R14" s="23">
        <v>2.3599999999999999E-2</v>
      </c>
      <c r="S14" s="24">
        <v>2.3599999999999999E-2</v>
      </c>
      <c r="T14" s="23">
        <v>2.58E-2</v>
      </c>
      <c r="U14" s="23">
        <v>2.76E-2</v>
      </c>
      <c r="V14" s="23">
        <v>2.1100000000000001E-2</v>
      </c>
      <c r="W14" s="23">
        <v>3.0200000000000001E-2</v>
      </c>
      <c r="X14" s="23">
        <v>0</v>
      </c>
      <c r="Y14" s="24">
        <v>4.9299999999999997E-2</v>
      </c>
      <c r="Z14" s="23">
        <v>3.6299999999999999E-2</v>
      </c>
      <c r="AA14" s="23"/>
      <c r="AB14" s="23">
        <v>0.11215</v>
      </c>
      <c r="AC14" s="23">
        <v>0.125</v>
      </c>
      <c r="AD14" s="23">
        <v>2.86E-2</v>
      </c>
      <c r="AE14" s="23">
        <v>3.9899999999999998E-2</v>
      </c>
      <c r="AF14" s="23">
        <v>0.10829999999999999</v>
      </c>
      <c r="AG14" s="23">
        <v>4.4900000000000002E-2</v>
      </c>
      <c r="AH14" s="23">
        <v>6.6600000000000006E-2</v>
      </c>
      <c r="AI14" s="23">
        <v>0.04</v>
      </c>
      <c r="AJ14" s="14"/>
      <c r="AN14" s="5"/>
      <c r="AO14" s="5"/>
      <c r="AP14" s="7"/>
      <c r="AQ14" s="8"/>
      <c r="AR14" s="9"/>
    </row>
    <row r="15" spans="1:44" s="2" customFormat="1" x14ac:dyDescent="0.25">
      <c r="A15" s="13" t="s">
        <v>29</v>
      </c>
      <c r="C15" s="23">
        <v>3.95E-2</v>
      </c>
      <c r="D15" s="23">
        <v>6.6699999999999995E-2</v>
      </c>
      <c r="E15" s="23">
        <v>1.0999999999999999E-2</v>
      </c>
      <c r="F15" s="23">
        <v>1.26E-2</v>
      </c>
      <c r="G15" s="23">
        <v>1.12E-2</v>
      </c>
      <c r="H15" s="23">
        <v>1.12E-2</v>
      </c>
      <c r="I15" s="23">
        <v>3.1E-2</v>
      </c>
      <c r="J15" s="23">
        <v>0</v>
      </c>
      <c r="K15" s="23">
        <v>1.7399999999999999E-2</v>
      </c>
      <c r="L15" s="23">
        <v>1.7399999999999999E-2</v>
      </c>
      <c r="M15" s="23">
        <v>2.3699999999999999E-2</v>
      </c>
      <c r="N15" s="23">
        <v>1.52E-2</v>
      </c>
      <c r="O15" s="23">
        <v>1.52E-2</v>
      </c>
      <c r="P15" s="23">
        <v>1.8200000000000001E-2</v>
      </c>
      <c r="Q15" s="23">
        <v>1.8499999999999999E-2</v>
      </c>
      <c r="R15" s="23">
        <v>3.3799999999999997E-2</v>
      </c>
      <c r="S15" s="24">
        <v>2.3599999999999999E-2</v>
      </c>
      <c r="T15" s="23">
        <v>2.23E-2</v>
      </c>
      <c r="U15" s="23">
        <v>2.52E-2</v>
      </c>
      <c r="V15" s="23">
        <v>2.1600000000000001E-2</v>
      </c>
      <c r="W15" s="23">
        <v>1.89E-2</v>
      </c>
      <c r="X15" s="23">
        <v>0</v>
      </c>
      <c r="Y15" s="24">
        <v>4.9299999999999997E-2</v>
      </c>
      <c r="Z15" s="23">
        <v>2.6700000000000002E-2</v>
      </c>
      <c r="AA15" s="23"/>
      <c r="AB15" s="23">
        <v>0.11219999999999999</v>
      </c>
      <c r="AC15" s="23">
        <v>0.125</v>
      </c>
      <c r="AD15" s="23">
        <v>2.86E-2</v>
      </c>
      <c r="AE15" s="23">
        <v>3.9899999999999998E-2</v>
      </c>
      <c r="AF15" s="23">
        <v>0.10829999999999999</v>
      </c>
      <c r="AG15" s="23">
        <v>2.7099999999999999E-2</v>
      </c>
      <c r="AH15" s="23">
        <v>6.6600000000000006E-2</v>
      </c>
      <c r="AI15" s="23">
        <v>0.04</v>
      </c>
      <c r="AJ15" s="14"/>
      <c r="AN15" s="5"/>
      <c r="AO15" s="5"/>
      <c r="AP15" s="7"/>
      <c r="AQ15" s="8"/>
      <c r="AR15" s="9"/>
    </row>
    <row r="16" spans="1:44" s="2" customFormat="1" ht="15.75" thickBot="1" x14ac:dyDescent="0.3">
      <c r="A16" s="1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3"/>
      <c r="U16" s="23"/>
      <c r="V16" s="23"/>
      <c r="W16" s="23"/>
      <c r="X16" s="23"/>
      <c r="Y16" s="24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14"/>
      <c r="AN16" s="5"/>
      <c r="AO16" s="5"/>
      <c r="AP16" s="7"/>
      <c r="AQ16" s="8"/>
      <c r="AR16" s="9"/>
    </row>
    <row r="17" spans="1:44" ht="15.75" thickBot="1" x14ac:dyDescent="0.3">
      <c r="A17" s="25" t="s">
        <v>16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7"/>
      <c r="AG17" s="27"/>
      <c r="AH17" s="27"/>
      <c r="AI17" s="27"/>
      <c r="AJ17" s="28"/>
      <c r="AN17" s="5"/>
      <c r="AO17" s="5"/>
      <c r="AP17" s="7"/>
      <c r="AQ17" s="8"/>
      <c r="AR17" s="9"/>
    </row>
    <row r="18" spans="1:44" x14ac:dyDescent="0.25">
      <c r="A18" s="29">
        <v>37864</v>
      </c>
      <c r="C18" s="30">
        <f>(C9*C12)/12</f>
        <v>-150.29096453681584</v>
      </c>
      <c r="D18" s="30">
        <f t="shared" ref="D18:AI18" si="5">(D9*D12)/12</f>
        <v>-215.81904992675618</v>
      </c>
      <c r="E18" s="30">
        <f t="shared" si="5"/>
        <v>0</v>
      </c>
      <c r="F18" s="30">
        <f t="shared" si="5"/>
        <v>-17.386129895152873</v>
      </c>
      <c r="G18" s="30">
        <f t="shared" si="5"/>
        <v>-2486.9093502503592</v>
      </c>
      <c r="H18" s="30">
        <f t="shared" si="5"/>
        <v>-678.28747357609893</v>
      </c>
      <c r="I18" s="30">
        <f t="shared" si="5"/>
        <v>-123.01817724369046</v>
      </c>
      <c r="J18" s="30">
        <f t="shared" si="5"/>
        <v>0</v>
      </c>
      <c r="K18" s="30">
        <f t="shared" si="5"/>
        <v>0</v>
      </c>
      <c r="L18" s="30">
        <f t="shared" si="5"/>
        <v>0</v>
      </c>
      <c r="M18" s="30">
        <f t="shared" si="5"/>
        <v>-0.83869766567430604</v>
      </c>
      <c r="N18" s="30">
        <f t="shared" si="5"/>
        <v>-35201.620873006374</v>
      </c>
      <c r="O18" s="30">
        <f t="shared" si="5"/>
        <v>-647.3925471674346</v>
      </c>
      <c r="P18" s="30">
        <f t="shared" si="5"/>
        <v>-584.17118307845851</v>
      </c>
      <c r="Q18" s="30">
        <f t="shared" si="5"/>
        <v>-16522.359974165705</v>
      </c>
      <c r="R18" s="30">
        <f t="shared" si="5"/>
        <v>-2413.8960577217026</v>
      </c>
      <c r="S18" s="30">
        <f t="shared" si="5"/>
        <v>-1837.4079404641352</v>
      </c>
      <c r="T18" s="30">
        <f t="shared" si="5"/>
        <v>-480.76547862654985</v>
      </c>
      <c r="U18" s="30">
        <f t="shared" si="5"/>
        <v>-238.5353706857162</v>
      </c>
      <c r="V18" s="30">
        <f t="shared" si="5"/>
        <v>-316.18460439550967</v>
      </c>
      <c r="W18" s="30">
        <f t="shared" si="5"/>
        <v>-472.23212413688776</v>
      </c>
      <c r="X18" s="30">
        <f t="shared" si="5"/>
        <v>0</v>
      </c>
      <c r="Y18" s="30">
        <f t="shared" si="5"/>
        <v>0</v>
      </c>
      <c r="Z18" s="30">
        <f t="shared" si="5"/>
        <v>-474.26895106129967</v>
      </c>
      <c r="AA18" s="30"/>
      <c r="AB18" s="30">
        <f t="shared" si="5"/>
        <v>-5967.9372530448427</v>
      </c>
      <c r="AC18" s="30">
        <f t="shared" si="5"/>
        <v>-2184.7347736773422</v>
      </c>
      <c r="AD18" s="30">
        <f t="shared" si="5"/>
        <v>-55.151832575759165</v>
      </c>
      <c r="AE18" s="30">
        <f t="shared" si="5"/>
        <v>-925.39366404146256</v>
      </c>
      <c r="AF18" s="30">
        <f t="shared" si="5"/>
        <v>-749.25145266080233</v>
      </c>
      <c r="AG18" s="30">
        <f t="shared" si="5"/>
        <v>-32.059939536141066</v>
      </c>
      <c r="AH18" s="30">
        <f>(AH9*AH12)/12</f>
        <v>-960.27300808161533</v>
      </c>
      <c r="AI18" s="30">
        <f t="shared" si="5"/>
        <v>-120.78364320886072</v>
      </c>
      <c r="AJ18" s="31">
        <f>SUM(C18:AI18)</f>
        <v>-73856.970514431116</v>
      </c>
      <c r="AN18" s="5"/>
      <c r="AO18" s="5"/>
      <c r="AP18" s="32"/>
      <c r="AQ18" s="33"/>
      <c r="AR18" s="9"/>
    </row>
    <row r="19" spans="1:44" x14ac:dyDescent="0.25">
      <c r="A19" s="29">
        <v>37894</v>
      </c>
      <c r="C19" s="30">
        <f>+C18</f>
        <v>-150.29096453681584</v>
      </c>
      <c r="D19" s="30">
        <f t="shared" ref="D19:AI19" si="6">+D18</f>
        <v>-215.81904992675618</v>
      </c>
      <c r="E19" s="30">
        <f t="shared" si="6"/>
        <v>0</v>
      </c>
      <c r="F19" s="30">
        <f t="shared" si="6"/>
        <v>-17.386129895152873</v>
      </c>
      <c r="G19" s="30">
        <f t="shared" si="6"/>
        <v>-2486.9093502503592</v>
      </c>
      <c r="H19" s="30">
        <f t="shared" si="6"/>
        <v>-678.28747357609893</v>
      </c>
      <c r="I19" s="30">
        <f t="shared" si="6"/>
        <v>-123.01817724369046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-0.83869766567430604</v>
      </c>
      <c r="N19" s="30">
        <f t="shared" si="6"/>
        <v>-35201.620873006374</v>
      </c>
      <c r="O19" s="30">
        <f t="shared" si="6"/>
        <v>-647.3925471674346</v>
      </c>
      <c r="P19" s="30">
        <f t="shared" si="6"/>
        <v>-584.17118307845851</v>
      </c>
      <c r="Q19" s="30">
        <f t="shared" si="6"/>
        <v>-16522.359974165705</v>
      </c>
      <c r="R19" s="30">
        <f t="shared" si="6"/>
        <v>-2413.8960577217026</v>
      </c>
      <c r="S19" s="30">
        <f t="shared" si="6"/>
        <v>-1837.4079404641352</v>
      </c>
      <c r="T19" s="30">
        <f t="shared" si="6"/>
        <v>-480.76547862654985</v>
      </c>
      <c r="U19" s="30">
        <f t="shared" si="6"/>
        <v>-238.5353706857162</v>
      </c>
      <c r="V19" s="30">
        <f t="shared" si="6"/>
        <v>-316.18460439550967</v>
      </c>
      <c r="W19" s="30">
        <f t="shared" si="6"/>
        <v>-472.23212413688776</v>
      </c>
      <c r="X19" s="30">
        <f t="shared" si="6"/>
        <v>0</v>
      </c>
      <c r="Y19" s="30">
        <f t="shared" si="6"/>
        <v>0</v>
      </c>
      <c r="Z19" s="30">
        <f t="shared" si="6"/>
        <v>-474.26895106129967</v>
      </c>
      <c r="AA19" s="30"/>
      <c r="AB19" s="30">
        <f t="shared" si="6"/>
        <v>-5967.9372530448427</v>
      </c>
      <c r="AC19" s="30">
        <f t="shared" si="6"/>
        <v>-2184.7347736773422</v>
      </c>
      <c r="AD19" s="30">
        <f t="shared" si="6"/>
        <v>-55.151832575759165</v>
      </c>
      <c r="AE19" s="30">
        <f t="shared" si="6"/>
        <v>-925.39366404146256</v>
      </c>
      <c r="AF19" s="30">
        <f t="shared" si="6"/>
        <v>-749.25145266080233</v>
      </c>
      <c r="AG19" s="30">
        <f t="shared" si="6"/>
        <v>-32.059939536141066</v>
      </c>
      <c r="AH19" s="30">
        <f t="shared" si="6"/>
        <v>-960.27300808161533</v>
      </c>
      <c r="AI19" s="30">
        <f t="shared" si="6"/>
        <v>-120.78364320886072</v>
      </c>
      <c r="AJ19" s="31">
        <f>SUM(C19:AI19)</f>
        <v>-73856.970514431116</v>
      </c>
      <c r="AN19" s="5"/>
      <c r="AO19" s="5"/>
      <c r="AP19" s="32"/>
      <c r="AQ19" s="33"/>
      <c r="AR19" s="9"/>
    </row>
    <row r="20" spans="1:44" x14ac:dyDescent="0.25">
      <c r="A20" s="29">
        <v>37925</v>
      </c>
      <c r="C20" s="19">
        <f>C19</f>
        <v>-150.29096453681584</v>
      </c>
      <c r="D20" s="19">
        <f t="shared" ref="D20:AI22" si="7">D19</f>
        <v>-215.81904992675618</v>
      </c>
      <c r="E20" s="19">
        <f t="shared" si="7"/>
        <v>0</v>
      </c>
      <c r="F20" s="19">
        <f t="shared" si="7"/>
        <v>-17.386129895152873</v>
      </c>
      <c r="G20" s="19">
        <f t="shared" si="7"/>
        <v>-2486.9093502503592</v>
      </c>
      <c r="H20" s="19">
        <f t="shared" si="7"/>
        <v>-678.28747357609893</v>
      </c>
      <c r="I20" s="19">
        <f t="shared" si="7"/>
        <v>-123.01817724369046</v>
      </c>
      <c r="J20" s="19">
        <f t="shared" si="7"/>
        <v>0</v>
      </c>
      <c r="K20" s="19">
        <f t="shared" si="7"/>
        <v>0</v>
      </c>
      <c r="L20" s="19">
        <f t="shared" si="7"/>
        <v>0</v>
      </c>
      <c r="M20" s="19">
        <f t="shared" si="7"/>
        <v>-0.83869766567430604</v>
      </c>
      <c r="N20" s="19">
        <f t="shared" si="7"/>
        <v>-35201.620873006374</v>
      </c>
      <c r="O20" s="19">
        <f t="shared" si="7"/>
        <v>-647.3925471674346</v>
      </c>
      <c r="P20" s="19">
        <f t="shared" si="7"/>
        <v>-584.17118307845851</v>
      </c>
      <c r="Q20" s="19">
        <f t="shared" si="7"/>
        <v>-16522.359974165705</v>
      </c>
      <c r="R20" s="19">
        <f t="shared" si="7"/>
        <v>-2413.8960577217026</v>
      </c>
      <c r="S20" s="19">
        <f t="shared" si="7"/>
        <v>-1837.4079404641352</v>
      </c>
      <c r="T20" s="19">
        <f t="shared" si="7"/>
        <v>-480.76547862654985</v>
      </c>
      <c r="U20" s="19">
        <f t="shared" si="7"/>
        <v>-238.5353706857162</v>
      </c>
      <c r="V20" s="19">
        <f t="shared" si="7"/>
        <v>-316.18460439550967</v>
      </c>
      <c r="W20" s="19">
        <f t="shared" si="7"/>
        <v>-472.23212413688776</v>
      </c>
      <c r="X20" s="19">
        <f t="shared" si="7"/>
        <v>0</v>
      </c>
      <c r="Y20" s="19">
        <f t="shared" si="7"/>
        <v>0</v>
      </c>
      <c r="Z20" s="19">
        <f t="shared" si="7"/>
        <v>-474.26895106129967</v>
      </c>
      <c r="AA20" s="19"/>
      <c r="AB20" s="19">
        <f t="shared" si="7"/>
        <v>-5967.9372530448427</v>
      </c>
      <c r="AC20" s="19">
        <f t="shared" si="7"/>
        <v>-2184.7347736773422</v>
      </c>
      <c r="AD20" s="19">
        <f t="shared" si="7"/>
        <v>-55.151832575759165</v>
      </c>
      <c r="AE20" s="19">
        <f t="shared" si="7"/>
        <v>-925.39366404146256</v>
      </c>
      <c r="AF20" s="19">
        <f t="shared" si="7"/>
        <v>-749.25145266080233</v>
      </c>
      <c r="AG20" s="19">
        <f t="shared" si="7"/>
        <v>-32.059939536141066</v>
      </c>
      <c r="AH20" s="19">
        <f t="shared" si="7"/>
        <v>-960.27300808161533</v>
      </c>
      <c r="AI20" s="19">
        <f t="shared" si="7"/>
        <v>-120.78364320886072</v>
      </c>
      <c r="AJ20" s="31">
        <f>SUM(C20:AI20)</f>
        <v>-73856.970514431116</v>
      </c>
      <c r="AN20" s="5"/>
      <c r="AO20" s="5"/>
      <c r="AP20" s="32"/>
      <c r="AQ20" s="33"/>
      <c r="AR20" s="9"/>
    </row>
    <row r="21" spans="1:44" x14ac:dyDescent="0.25">
      <c r="A21" s="29">
        <v>37955</v>
      </c>
      <c r="C21" s="19">
        <f>C20</f>
        <v>-150.29096453681584</v>
      </c>
      <c r="D21" s="19">
        <f t="shared" si="7"/>
        <v>-215.81904992675618</v>
      </c>
      <c r="E21" s="19">
        <f t="shared" si="7"/>
        <v>0</v>
      </c>
      <c r="F21" s="19">
        <f t="shared" si="7"/>
        <v>-17.386129895152873</v>
      </c>
      <c r="G21" s="19">
        <f t="shared" si="7"/>
        <v>-2486.9093502503592</v>
      </c>
      <c r="H21" s="19">
        <f t="shared" si="7"/>
        <v>-678.28747357609893</v>
      </c>
      <c r="I21" s="19">
        <f t="shared" si="7"/>
        <v>-123.01817724369046</v>
      </c>
      <c r="J21" s="19">
        <f t="shared" si="7"/>
        <v>0</v>
      </c>
      <c r="K21" s="19">
        <f t="shared" si="7"/>
        <v>0</v>
      </c>
      <c r="L21" s="19">
        <f t="shared" si="7"/>
        <v>0</v>
      </c>
      <c r="M21" s="19">
        <f t="shared" si="7"/>
        <v>-0.83869766567430604</v>
      </c>
      <c r="N21" s="19">
        <f t="shared" si="7"/>
        <v>-35201.620873006374</v>
      </c>
      <c r="O21" s="19">
        <f t="shared" si="7"/>
        <v>-647.3925471674346</v>
      </c>
      <c r="P21" s="19">
        <f t="shared" si="7"/>
        <v>-584.17118307845851</v>
      </c>
      <c r="Q21" s="19">
        <f t="shared" si="7"/>
        <v>-16522.359974165705</v>
      </c>
      <c r="R21" s="19">
        <f t="shared" si="7"/>
        <v>-2413.8960577217026</v>
      </c>
      <c r="S21" s="19">
        <f t="shared" si="7"/>
        <v>-1837.4079404641352</v>
      </c>
      <c r="T21" s="19">
        <f t="shared" si="7"/>
        <v>-480.76547862654985</v>
      </c>
      <c r="U21" s="19">
        <f t="shared" si="7"/>
        <v>-238.5353706857162</v>
      </c>
      <c r="V21" s="19">
        <f t="shared" si="7"/>
        <v>-316.18460439550967</v>
      </c>
      <c r="W21" s="19">
        <f t="shared" si="7"/>
        <v>-472.23212413688776</v>
      </c>
      <c r="X21" s="19">
        <f t="shared" si="7"/>
        <v>0</v>
      </c>
      <c r="Y21" s="19">
        <f t="shared" si="7"/>
        <v>0</v>
      </c>
      <c r="Z21" s="19">
        <f t="shared" si="7"/>
        <v>-474.26895106129967</v>
      </c>
      <c r="AA21" s="19"/>
      <c r="AB21" s="19">
        <f t="shared" si="7"/>
        <v>-5967.9372530448427</v>
      </c>
      <c r="AC21" s="19">
        <f t="shared" si="7"/>
        <v>-2184.7347736773422</v>
      </c>
      <c r="AD21" s="19">
        <f t="shared" si="7"/>
        <v>-55.151832575759165</v>
      </c>
      <c r="AE21" s="19">
        <f t="shared" si="7"/>
        <v>-925.39366404146256</v>
      </c>
      <c r="AF21" s="19">
        <f t="shared" si="7"/>
        <v>-749.25145266080233</v>
      </c>
      <c r="AG21" s="19">
        <f t="shared" si="7"/>
        <v>-32.059939536141066</v>
      </c>
      <c r="AH21" s="19">
        <f t="shared" si="7"/>
        <v>-960.27300808161533</v>
      </c>
      <c r="AI21" s="19">
        <f t="shared" si="7"/>
        <v>-120.78364320886072</v>
      </c>
      <c r="AJ21" s="31">
        <f>SUM(C21:AI21)</f>
        <v>-73856.970514431116</v>
      </c>
      <c r="AN21" s="5"/>
      <c r="AO21" s="5"/>
      <c r="AP21" s="32"/>
      <c r="AQ21" s="33"/>
      <c r="AR21" s="9"/>
    </row>
    <row r="22" spans="1:44" x14ac:dyDescent="0.25">
      <c r="A22" s="29">
        <v>37986</v>
      </c>
      <c r="C22" s="19">
        <f>C21</f>
        <v>-150.29096453681584</v>
      </c>
      <c r="D22" s="19">
        <f t="shared" si="7"/>
        <v>-215.81904992675618</v>
      </c>
      <c r="E22" s="19">
        <f t="shared" si="7"/>
        <v>0</v>
      </c>
      <c r="F22" s="19">
        <f t="shared" si="7"/>
        <v>-17.386129895152873</v>
      </c>
      <c r="G22" s="19">
        <f t="shared" si="7"/>
        <v>-2486.9093502503592</v>
      </c>
      <c r="H22" s="19">
        <f t="shared" si="7"/>
        <v>-678.28747357609893</v>
      </c>
      <c r="I22" s="19">
        <f t="shared" si="7"/>
        <v>-123.01817724369046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-0.83869766567430604</v>
      </c>
      <c r="N22" s="19">
        <f t="shared" si="7"/>
        <v>-35201.620873006374</v>
      </c>
      <c r="O22" s="19">
        <f t="shared" si="7"/>
        <v>-647.3925471674346</v>
      </c>
      <c r="P22" s="19">
        <f t="shared" si="7"/>
        <v>-584.17118307845851</v>
      </c>
      <c r="Q22" s="19">
        <f t="shared" si="7"/>
        <v>-16522.359974165705</v>
      </c>
      <c r="R22" s="19">
        <f t="shared" si="7"/>
        <v>-2413.8960577217026</v>
      </c>
      <c r="S22" s="19">
        <f t="shared" si="7"/>
        <v>-1837.4079404641352</v>
      </c>
      <c r="T22" s="19">
        <f t="shared" si="7"/>
        <v>-480.76547862654985</v>
      </c>
      <c r="U22" s="19">
        <f t="shared" si="7"/>
        <v>-238.5353706857162</v>
      </c>
      <c r="V22" s="19">
        <f t="shared" si="7"/>
        <v>-316.18460439550967</v>
      </c>
      <c r="W22" s="19">
        <f t="shared" si="7"/>
        <v>-472.23212413688776</v>
      </c>
      <c r="X22" s="19">
        <f t="shared" si="7"/>
        <v>0</v>
      </c>
      <c r="Y22" s="19">
        <f t="shared" si="7"/>
        <v>0</v>
      </c>
      <c r="Z22" s="19">
        <f t="shared" si="7"/>
        <v>-474.26895106129967</v>
      </c>
      <c r="AA22" s="19"/>
      <c r="AB22" s="19">
        <f t="shared" si="7"/>
        <v>-5967.9372530448427</v>
      </c>
      <c r="AC22" s="19">
        <f t="shared" si="7"/>
        <v>-2184.7347736773422</v>
      </c>
      <c r="AD22" s="19">
        <f t="shared" si="7"/>
        <v>-55.151832575759165</v>
      </c>
      <c r="AE22" s="19">
        <f t="shared" si="7"/>
        <v>-925.39366404146256</v>
      </c>
      <c r="AF22" s="19">
        <f t="shared" si="7"/>
        <v>-749.25145266080233</v>
      </c>
      <c r="AG22" s="19">
        <f t="shared" si="7"/>
        <v>-32.059939536141066</v>
      </c>
      <c r="AH22" s="19">
        <f t="shared" si="7"/>
        <v>-960.27300808161533</v>
      </c>
      <c r="AI22" s="19">
        <f t="shared" si="7"/>
        <v>-120.78364320886072</v>
      </c>
      <c r="AJ22" s="31">
        <f>SUM(C22:AI22)</f>
        <v>-73856.970514431116</v>
      </c>
      <c r="AN22" s="5"/>
      <c r="AO22" s="5"/>
      <c r="AP22" s="32"/>
      <c r="AQ22" s="33"/>
      <c r="AR22" s="9"/>
    </row>
    <row r="23" spans="1:44" x14ac:dyDescent="0.25">
      <c r="A23" s="29" t="s">
        <v>17</v>
      </c>
      <c r="C23" s="34">
        <f>SUM(C18:C22)</f>
        <v>-751.4548226840792</v>
      </c>
      <c r="D23" s="34">
        <f t="shared" ref="D23:AJ23" si="8">SUM(D18:D22)</f>
        <v>-1079.0952496337809</v>
      </c>
      <c r="E23" s="34">
        <f t="shared" si="8"/>
        <v>0</v>
      </c>
      <c r="F23" s="34">
        <f t="shared" si="8"/>
        <v>-86.930649475764369</v>
      </c>
      <c r="G23" s="34">
        <f t="shared" si="8"/>
        <v>-12434.546751251797</v>
      </c>
      <c r="H23" s="34">
        <f t="shared" si="8"/>
        <v>-3391.4373678804945</v>
      </c>
      <c r="I23" s="34">
        <f t="shared" si="8"/>
        <v>-615.09088621845228</v>
      </c>
      <c r="J23" s="34">
        <f t="shared" si="8"/>
        <v>0</v>
      </c>
      <c r="K23" s="34">
        <f t="shared" si="8"/>
        <v>0</v>
      </c>
      <c r="L23" s="34">
        <f t="shared" si="8"/>
        <v>0</v>
      </c>
      <c r="M23" s="34">
        <f t="shared" si="8"/>
        <v>-4.1934883283715303</v>
      </c>
      <c r="N23" s="34">
        <f t="shared" si="8"/>
        <v>-176008.10436503188</v>
      </c>
      <c r="O23" s="34">
        <f t="shared" si="8"/>
        <v>-3236.9627358371731</v>
      </c>
      <c r="P23" s="34">
        <f t="shared" si="8"/>
        <v>-2920.8559153922924</v>
      </c>
      <c r="Q23" s="34">
        <f t="shared" si="8"/>
        <v>-82611.79987082853</v>
      </c>
      <c r="R23" s="34">
        <f t="shared" si="8"/>
        <v>-12069.480288608513</v>
      </c>
      <c r="S23" s="34">
        <f t="shared" si="8"/>
        <v>-9187.0397023206751</v>
      </c>
      <c r="T23" s="34">
        <f t="shared" si="8"/>
        <v>-2403.8273931327494</v>
      </c>
      <c r="U23" s="34">
        <f t="shared" si="8"/>
        <v>-1192.6768534285811</v>
      </c>
      <c r="V23" s="34">
        <f t="shared" si="8"/>
        <v>-1580.9230219775484</v>
      </c>
      <c r="W23" s="34">
        <f t="shared" si="8"/>
        <v>-2361.160620684439</v>
      </c>
      <c r="X23" s="34">
        <f t="shared" si="8"/>
        <v>0</v>
      </c>
      <c r="Y23" s="34">
        <f t="shared" si="8"/>
        <v>0</v>
      </c>
      <c r="Z23" s="34">
        <f t="shared" si="8"/>
        <v>-2371.3447553064984</v>
      </c>
      <c r="AA23" s="34"/>
      <c r="AB23" s="34">
        <f t="shared" si="8"/>
        <v>-29839.686265224213</v>
      </c>
      <c r="AC23" s="34">
        <f t="shared" si="8"/>
        <v>-10923.673868386712</v>
      </c>
      <c r="AD23" s="34">
        <f t="shared" si="8"/>
        <v>-275.75916287879585</v>
      </c>
      <c r="AE23" s="34">
        <f t="shared" si="8"/>
        <v>-4626.9683202073129</v>
      </c>
      <c r="AF23" s="34">
        <f t="shared" si="8"/>
        <v>-3746.2572633040118</v>
      </c>
      <c r="AG23" s="34">
        <f t="shared" si="8"/>
        <v>-160.29969768070532</v>
      </c>
      <c r="AH23" s="34">
        <f t="shared" si="8"/>
        <v>-4801.3650404080763</v>
      </c>
      <c r="AI23" s="34">
        <f t="shared" si="8"/>
        <v>-603.91821604430356</v>
      </c>
      <c r="AJ23" s="34">
        <f t="shared" si="8"/>
        <v>-369284.85257215559</v>
      </c>
      <c r="AN23" s="5"/>
      <c r="AO23" s="5"/>
      <c r="AP23" s="32"/>
      <c r="AQ23" s="33"/>
      <c r="AR23" s="9"/>
    </row>
    <row r="24" spans="1:44" x14ac:dyDescent="0.25">
      <c r="A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  <c r="AN24" s="5"/>
      <c r="AO24" s="5"/>
      <c r="AP24" s="32"/>
      <c r="AQ24" s="33"/>
      <c r="AR24" s="9"/>
    </row>
    <row r="25" spans="1:44" x14ac:dyDescent="0.25">
      <c r="A25" s="29">
        <v>38352</v>
      </c>
      <c r="C25" s="30">
        <f>+C9*C12</f>
        <v>-1803.4915744417901</v>
      </c>
      <c r="D25" s="30">
        <f t="shared" ref="D25:AI25" si="9">+D9*D12</f>
        <v>-2589.8285991210741</v>
      </c>
      <c r="E25" s="30">
        <f t="shared" si="9"/>
        <v>0</v>
      </c>
      <c r="F25" s="30">
        <f t="shared" si="9"/>
        <v>-208.63355874183449</v>
      </c>
      <c r="G25" s="30">
        <f t="shared" si="9"/>
        <v>-29842.912203004311</v>
      </c>
      <c r="H25" s="30">
        <f t="shared" si="9"/>
        <v>-8139.4496829131876</v>
      </c>
      <c r="I25" s="30">
        <f t="shared" si="9"/>
        <v>-1476.2181269242856</v>
      </c>
      <c r="J25" s="30">
        <f t="shared" si="9"/>
        <v>0</v>
      </c>
      <c r="K25" s="30">
        <f t="shared" si="9"/>
        <v>0</v>
      </c>
      <c r="L25" s="30">
        <f t="shared" si="9"/>
        <v>0</v>
      </c>
      <c r="M25" s="30">
        <f t="shared" si="9"/>
        <v>-10.064371988091672</v>
      </c>
      <c r="N25" s="30">
        <f t="shared" si="9"/>
        <v>-422419.45047607651</v>
      </c>
      <c r="O25" s="30">
        <f t="shared" si="9"/>
        <v>-7768.7105660092147</v>
      </c>
      <c r="P25" s="30">
        <f t="shared" si="9"/>
        <v>-7010.0541969415026</v>
      </c>
      <c r="Q25" s="30">
        <f t="shared" si="9"/>
        <v>-198268.31968998848</v>
      </c>
      <c r="R25" s="30">
        <f t="shared" si="9"/>
        <v>-28966.75269266043</v>
      </c>
      <c r="S25" s="30">
        <f t="shared" si="9"/>
        <v>-22048.895285569623</v>
      </c>
      <c r="T25" s="30">
        <f t="shared" si="9"/>
        <v>-5769.1857435185984</v>
      </c>
      <c r="U25" s="30">
        <f t="shared" si="9"/>
        <v>-2862.4244482285944</v>
      </c>
      <c r="V25" s="30">
        <f t="shared" si="9"/>
        <v>-3794.2152527461158</v>
      </c>
      <c r="W25" s="30">
        <f t="shared" si="9"/>
        <v>-5666.7854896426534</v>
      </c>
      <c r="X25" s="30">
        <f t="shared" si="9"/>
        <v>0</v>
      </c>
      <c r="Y25" s="30">
        <f t="shared" si="9"/>
        <v>0</v>
      </c>
      <c r="Z25" s="30">
        <f t="shared" si="9"/>
        <v>-5691.2274127355959</v>
      </c>
      <c r="AA25" s="30"/>
      <c r="AB25" s="30">
        <f t="shared" si="9"/>
        <v>-71615.247036538116</v>
      </c>
      <c r="AC25" s="30">
        <f t="shared" si="9"/>
        <v>-26216.817284128105</v>
      </c>
      <c r="AD25" s="30">
        <f t="shared" si="9"/>
        <v>-661.82199090911001</v>
      </c>
      <c r="AE25" s="30">
        <f t="shared" si="9"/>
        <v>-11104.72396849755</v>
      </c>
      <c r="AF25" s="30">
        <f t="shared" si="9"/>
        <v>-8991.0174319296275</v>
      </c>
      <c r="AG25" s="30">
        <f t="shared" si="9"/>
        <v>-384.71927443369282</v>
      </c>
      <c r="AH25" s="30">
        <f>+AH9*AH12</f>
        <v>-11523.276096979384</v>
      </c>
      <c r="AI25" s="30">
        <f t="shared" si="9"/>
        <v>-1449.4037185063287</v>
      </c>
      <c r="AJ25" s="31">
        <f>SUM(C25:AI25)</f>
        <v>-886283.64617317379</v>
      </c>
      <c r="AN25" s="5"/>
      <c r="AO25" s="5"/>
      <c r="AP25" s="32"/>
      <c r="AQ25" s="33"/>
      <c r="AR25" s="9"/>
    </row>
    <row r="26" spans="1:44" x14ac:dyDescent="0.25">
      <c r="A26" s="29">
        <v>38717</v>
      </c>
      <c r="C26" s="30">
        <f>C25</f>
        <v>-1803.4915744417901</v>
      </c>
      <c r="D26" s="30">
        <f t="shared" ref="D26:AI27" si="10">D25</f>
        <v>-2589.8285991210741</v>
      </c>
      <c r="E26" s="30">
        <f t="shared" si="10"/>
        <v>0</v>
      </c>
      <c r="F26" s="30">
        <f t="shared" si="10"/>
        <v>-208.63355874183449</v>
      </c>
      <c r="G26" s="30">
        <f t="shared" si="10"/>
        <v>-29842.912203004311</v>
      </c>
      <c r="H26" s="30">
        <f t="shared" si="10"/>
        <v>-8139.4496829131876</v>
      </c>
      <c r="I26" s="30">
        <f t="shared" si="10"/>
        <v>-1476.2181269242856</v>
      </c>
      <c r="J26" s="30">
        <f t="shared" si="10"/>
        <v>0</v>
      </c>
      <c r="K26" s="30">
        <f t="shared" si="10"/>
        <v>0</v>
      </c>
      <c r="L26" s="30">
        <f t="shared" si="10"/>
        <v>0</v>
      </c>
      <c r="M26" s="30">
        <f t="shared" si="10"/>
        <v>-10.064371988091672</v>
      </c>
      <c r="N26" s="30">
        <f t="shared" si="10"/>
        <v>-422419.45047607651</v>
      </c>
      <c r="O26" s="30">
        <f t="shared" si="10"/>
        <v>-7768.7105660092147</v>
      </c>
      <c r="P26" s="30">
        <f t="shared" si="10"/>
        <v>-7010.0541969415026</v>
      </c>
      <c r="Q26" s="30">
        <f t="shared" si="10"/>
        <v>-198268.31968998848</v>
      </c>
      <c r="R26" s="30">
        <f t="shared" si="10"/>
        <v>-28966.75269266043</v>
      </c>
      <c r="S26" s="30">
        <f t="shared" si="10"/>
        <v>-22048.895285569623</v>
      </c>
      <c r="T26" s="30">
        <f t="shared" si="10"/>
        <v>-5769.1857435185984</v>
      </c>
      <c r="U26" s="30">
        <f t="shared" si="10"/>
        <v>-2862.4244482285944</v>
      </c>
      <c r="V26" s="30">
        <f t="shared" si="10"/>
        <v>-3794.2152527461158</v>
      </c>
      <c r="W26" s="30">
        <f t="shared" si="10"/>
        <v>-5666.7854896426534</v>
      </c>
      <c r="X26" s="30">
        <f t="shared" si="10"/>
        <v>0</v>
      </c>
      <c r="Y26" s="30">
        <f t="shared" si="10"/>
        <v>0</v>
      </c>
      <c r="Z26" s="30">
        <f t="shared" si="10"/>
        <v>-5691.2274127355959</v>
      </c>
      <c r="AA26" s="30"/>
      <c r="AB26" s="30">
        <f t="shared" si="10"/>
        <v>-71615.247036538116</v>
      </c>
      <c r="AC26" s="30">
        <f>AC25</f>
        <v>-26216.817284128105</v>
      </c>
      <c r="AD26" s="30">
        <f t="shared" si="10"/>
        <v>-661.82199090911001</v>
      </c>
      <c r="AE26" s="30">
        <f t="shared" si="10"/>
        <v>-11104.72396849755</v>
      </c>
      <c r="AF26" s="30">
        <f t="shared" si="10"/>
        <v>-8991.0174319296275</v>
      </c>
      <c r="AG26" s="30">
        <f t="shared" si="10"/>
        <v>-384.71927443369282</v>
      </c>
      <c r="AH26" s="30">
        <f t="shared" si="10"/>
        <v>-11523.276096979384</v>
      </c>
      <c r="AI26" s="30">
        <f t="shared" si="10"/>
        <v>-1449.4037185063287</v>
      </c>
      <c r="AJ26" s="31">
        <f>SUM(C26:AI26)</f>
        <v>-886283.64617317379</v>
      </c>
      <c r="AN26" s="5"/>
      <c r="AO26" s="5"/>
      <c r="AP26" s="32"/>
      <c r="AQ26" s="33"/>
      <c r="AR26" s="9"/>
    </row>
    <row r="27" spans="1:44" x14ac:dyDescent="0.25">
      <c r="A27" s="29">
        <v>39082</v>
      </c>
      <c r="C27" s="30">
        <f>C26</f>
        <v>-1803.4915744417901</v>
      </c>
      <c r="D27" s="30">
        <f t="shared" si="10"/>
        <v>-2589.8285991210741</v>
      </c>
      <c r="E27" s="30">
        <f t="shared" si="10"/>
        <v>0</v>
      </c>
      <c r="F27" s="30">
        <f t="shared" si="10"/>
        <v>-208.63355874183449</v>
      </c>
      <c r="G27" s="30">
        <f t="shared" si="10"/>
        <v>-29842.912203004311</v>
      </c>
      <c r="H27" s="30">
        <f t="shared" si="10"/>
        <v>-8139.4496829131876</v>
      </c>
      <c r="I27" s="30">
        <f t="shared" si="10"/>
        <v>-1476.2181269242856</v>
      </c>
      <c r="J27" s="30">
        <f t="shared" si="10"/>
        <v>0</v>
      </c>
      <c r="K27" s="30">
        <f t="shared" si="10"/>
        <v>0</v>
      </c>
      <c r="L27" s="30">
        <f t="shared" si="10"/>
        <v>0</v>
      </c>
      <c r="M27" s="30">
        <f t="shared" si="10"/>
        <v>-10.064371988091672</v>
      </c>
      <c r="N27" s="30">
        <f t="shared" si="10"/>
        <v>-422419.45047607651</v>
      </c>
      <c r="O27" s="30">
        <f t="shared" si="10"/>
        <v>-7768.7105660092147</v>
      </c>
      <c r="P27" s="30">
        <f t="shared" si="10"/>
        <v>-7010.0541969415026</v>
      </c>
      <c r="Q27" s="30">
        <f t="shared" si="10"/>
        <v>-198268.31968998848</v>
      </c>
      <c r="R27" s="30">
        <f t="shared" si="10"/>
        <v>-28966.75269266043</v>
      </c>
      <c r="S27" s="30">
        <f t="shared" si="10"/>
        <v>-22048.895285569623</v>
      </c>
      <c r="T27" s="30">
        <f t="shared" si="10"/>
        <v>-5769.1857435185984</v>
      </c>
      <c r="U27" s="30">
        <f t="shared" si="10"/>
        <v>-2862.4244482285944</v>
      </c>
      <c r="V27" s="30">
        <f t="shared" si="10"/>
        <v>-3794.2152527461158</v>
      </c>
      <c r="W27" s="30">
        <f t="shared" si="10"/>
        <v>-5666.7854896426534</v>
      </c>
      <c r="X27" s="30">
        <f t="shared" si="10"/>
        <v>0</v>
      </c>
      <c r="Y27" s="30">
        <f t="shared" si="10"/>
        <v>0</v>
      </c>
      <c r="Z27" s="30">
        <f t="shared" si="10"/>
        <v>-5691.2274127355959</v>
      </c>
      <c r="AA27" s="30"/>
      <c r="AB27" s="30">
        <f t="shared" si="10"/>
        <v>-71615.247036538116</v>
      </c>
      <c r="AC27" s="30">
        <f>AC26</f>
        <v>-26216.817284128105</v>
      </c>
      <c r="AD27" s="30">
        <f t="shared" si="10"/>
        <v>-661.82199090911001</v>
      </c>
      <c r="AE27" s="30">
        <f t="shared" si="10"/>
        <v>-11104.72396849755</v>
      </c>
      <c r="AF27" s="30">
        <f t="shared" si="10"/>
        <v>-8991.0174319296275</v>
      </c>
      <c r="AG27" s="30">
        <f t="shared" si="10"/>
        <v>-384.71927443369282</v>
      </c>
      <c r="AH27" s="30">
        <f t="shared" si="10"/>
        <v>-11523.276096979384</v>
      </c>
      <c r="AI27" s="30">
        <f t="shared" si="10"/>
        <v>-1449.4037185063287</v>
      </c>
      <c r="AJ27" s="31">
        <f>SUM(C27:AI27)</f>
        <v>-886283.64617317379</v>
      </c>
      <c r="AN27" s="5"/>
      <c r="AO27" s="5"/>
      <c r="AP27" s="32"/>
      <c r="AQ27" s="33"/>
      <c r="AR27" s="9"/>
    </row>
    <row r="28" spans="1:44" x14ac:dyDescent="0.25">
      <c r="A28" s="29" t="s">
        <v>18</v>
      </c>
      <c r="C28" s="34">
        <f>SUM(C25:C27)</f>
        <v>-5410.4747233253702</v>
      </c>
      <c r="D28" s="34">
        <f t="shared" ref="D28:AI28" si="11">SUM(D25:D27)</f>
        <v>-7769.4857973632224</v>
      </c>
      <c r="E28" s="34">
        <f t="shared" si="11"/>
        <v>0</v>
      </c>
      <c r="F28" s="34">
        <f t="shared" si="11"/>
        <v>-625.9006762255035</v>
      </c>
      <c r="G28" s="34">
        <f t="shared" si="11"/>
        <v>-89528.736609012936</v>
      </c>
      <c r="H28" s="34">
        <f t="shared" si="11"/>
        <v>-24418.349048739561</v>
      </c>
      <c r="I28" s="34">
        <f t="shared" si="11"/>
        <v>-4428.6543807728567</v>
      </c>
      <c r="J28" s="34">
        <f t="shared" si="11"/>
        <v>0</v>
      </c>
      <c r="K28" s="34">
        <f t="shared" si="11"/>
        <v>0</v>
      </c>
      <c r="L28" s="34">
        <f t="shared" si="11"/>
        <v>0</v>
      </c>
      <c r="M28" s="34">
        <f t="shared" si="11"/>
        <v>-30.193115964275016</v>
      </c>
      <c r="N28" s="34">
        <f t="shared" si="11"/>
        <v>-1267258.3514282296</v>
      </c>
      <c r="O28" s="34">
        <f t="shared" si="11"/>
        <v>-23306.131698027646</v>
      </c>
      <c r="P28" s="34">
        <f t="shared" si="11"/>
        <v>-21030.162590824508</v>
      </c>
      <c r="Q28" s="34">
        <f t="shared" si="11"/>
        <v>-594804.95906996541</v>
      </c>
      <c r="R28" s="34">
        <f t="shared" si="11"/>
        <v>-86900.258077981285</v>
      </c>
      <c r="S28" s="34">
        <f t="shared" si="11"/>
        <v>-66146.685856708864</v>
      </c>
      <c r="T28" s="34">
        <f t="shared" si="11"/>
        <v>-17307.557230555794</v>
      </c>
      <c r="U28" s="34">
        <f t="shared" si="11"/>
        <v>-8587.2733446857837</v>
      </c>
      <c r="V28" s="34">
        <f t="shared" si="11"/>
        <v>-11382.645758238348</v>
      </c>
      <c r="W28" s="34">
        <f t="shared" si="11"/>
        <v>-17000.356468927959</v>
      </c>
      <c r="X28" s="34">
        <f t="shared" si="11"/>
        <v>0</v>
      </c>
      <c r="Y28" s="34">
        <f t="shared" si="11"/>
        <v>0</v>
      </c>
      <c r="Z28" s="34">
        <f t="shared" si="11"/>
        <v>-17073.682238206788</v>
      </c>
      <c r="AA28" s="34"/>
      <c r="AB28" s="34">
        <f t="shared" si="11"/>
        <v>-214845.74110961435</v>
      </c>
      <c r="AC28" s="34">
        <f t="shared" si="11"/>
        <v>-78650.451852384314</v>
      </c>
      <c r="AD28" s="34">
        <f t="shared" si="11"/>
        <v>-1985.4659727273302</v>
      </c>
      <c r="AE28" s="34">
        <f t="shared" si="11"/>
        <v>-33314.171905492651</v>
      </c>
      <c r="AF28" s="34">
        <f t="shared" si="11"/>
        <v>-26973.052295788882</v>
      </c>
      <c r="AG28" s="34">
        <f t="shared" si="11"/>
        <v>-1154.1578233010785</v>
      </c>
      <c r="AH28" s="34">
        <f t="shared" si="11"/>
        <v>-34569.828290938152</v>
      </c>
      <c r="AI28" s="34">
        <f t="shared" si="11"/>
        <v>-4348.2111555189858</v>
      </c>
      <c r="AJ28" s="34">
        <f>SUM(AJ25:AJ27)</f>
        <v>-2658850.9385195216</v>
      </c>
      <c r="AN28" s="5"/>
      <c r="AO28" s="5"/>
      <c r="AP28" s="32"/>
      <c r="AQ28" s="33"/>
      <c r="AR28" s="9"/>
    </row>
    <row r="29" spans="1:44" x14ac:dyDescent="0.25">
      <c r="A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5"/>
      <c r="AN29" s="5"/>
      <c r="AO29" s="5"/>
      <c r="AP29" s="32"/>
      <c r="AQ29" s="33"/>
      <c r="AR29" s="9"/>
    </row>
    <row r="30" spans="1:44" x14ac:dyDescent="0.25">
      <c r="A30" s="29">
        <v>39113</v>
      </c>
      <c r="C30" s="30">
        <f>C27/12</f>
        <v>-150.29096453681584</v>
      </c>
      <c r="D30" s="30">
        <f t="shared" ref="D30:AI30" si="12">D27/12</f>
        <v>-215.81904992675618</v>
      </c>
      <c r="E30" s="30">
        <f t="shared" si="12"/>
        <v>0</v>
      </c>
      <c r="F30" s="30">
        <f t="shared" si="12"/>
        <v>-17.386129895152873</v>
      </c>
      <c r="G30" s="30">
        <f t="shared" si="12"/>
        <v>-2486.9093502503592</v>
      </c>
      <c r="H30" s="30">
        <f t="shared" si="12"/>
        <v>-678.28747357609893</v>
      </c>
      <c r="I30" s="30">
        <f t="shared" si="12"/>
        <v>-123.01817724369046</v>
      </c>
      <c r="J30" s="30">
        <f t="shared" si="12"/>
        <v>0</v>
      </c>
      <c r="K30" s="30">
        <f t="shared" si="12"/>
        <v>0</v>
      </c>
      <c r="L30" s="30">
        <f t="shared" si="12"/>
        <v>0</v>
      </c>
      <c r="M30" s="30">
        <f t="shared" si="12"/>
        <v>-0.83869766567430604</v>
      </c>
      <c r="N30" s="30">
        <f t="shared" si="12"/>
        <v>-35201.620873006374</v>
      </c>
      <c r="O30" s="30">
        <f t="shared" si="12"/>
        <v>-647.3925471674346</v>
      </c>
      <c r="P30" s="30">
        <f t="shared" si="12"/>
        <v>-584.17118307845851</v>
      </c>
      <c r="Q30" s="30">
        <f t="shared" si="12"/>
        <v>-16522.359974165705</v>
      </c>
      <c r="R30" s="30">
        <f t="shared" si="12"/>
        <v>-2413.8960577217026</v>
      </c>
      <c r="S30" s="30">
        <f t="shared" si="12"/>
        <v>-1837.4079404641352</v>
      </c>
      <c r="T30" s="30">
        <f t="shared" si="12"/>
        <v>-480.76547862654985</v>
      </c>
      <c r="U30" s="30">
        <f t="shared" si="12"/>
        <v>-238.5353706857162</v>
      </c>
      <c r="V30" s="30">
        <f t="shared" si="12"/>
        <v>-316.18460439550967</v>
      </c>
      <c r="W30" s="30">
        <f t="shared" si="12"/>
        <v>-472.23212413688776</v>
      </c>
      <c r="X30" s="30">
        <f t="shared" si="12"/>
        <v>0</v>
      </c>
      <c r="Y30" s="30">
        <f t="shared" si="12"/>
        <v>0</v>
      </c>
      <c r="Z30" s="30">
        <f t="shared" si="12"/>
        <v>-474.26895106129967</v>
      </c>
      <c r="AA30" s="30"/>
      <c r="AB30" s="30">
        <f>AB27/12</f>
        <v>-5967.9372530448427</v>
      </c>
      <c r="AC30" s="30">
        <f t="shared" si="12"/>
        <v>-2184.7347736773422</v>
      </c>
      <c r="AD30" s="30">
        <f t="shared" si="12"/>
        <v>-55.151832575759165</v>
      </c>
      <c r="AE30" s="30">
        <f t="shared" si="12"/>
        <v>-925.39366404146256</v>
      </c>
      <c r="AF30" s="30">
        <f t="shared" si="12"/>
        <v>-749.25145266080233</v>
      </c>
      <c r="AG30" s="30">
        <f t="shared" si="12"/>
        <v>-32.059939536141066</v>
      </c>
      <c r="AH30" s="30">
        <f>AH27/12</f>
        <v>-960.27300808161533</v>
      </c>
      <c r="AI30" s="30">
        <f t="shared" si="12"/>
        <v>-120.78364320886072</v>
      </c>
      <c r="AJ30" s="31">
        <f t="shared" ref="AJ30:AJ41" si="13">SUM(C30:AI30)</f>
        <v>-73856.970514431116</v>
      </c>
      <c r="AN30" s="5"/>
      <c r="AO30" s="5"/>
      <c r="AP30" s="32"/>
      <c r="AQ30" s="33"/>
      <c r="AR30" s="9"/>
    </row>
    <row r="31" spans="1:44" x14ac:dyDescent="0.25">
      <c r="A31" s="29">
        <v>39141</v>
      </c>
      <c r="C31" s="30">
        <f t="shared" ref="C31:AI39" si="14">C30</f>
        <v>-150.29096453681584</v>
      </c>
      <c r="D31" s="30">
        <f t="shared" si="14"/>
        <v>-215.81904992675618</v>
      </c>
      <c r="E31" s="30">
        <f t="shared" si="14"/>
        <v>0</v>
      </c>
      <c r="F31" s="30">
        <f t="shared" si="14"/>
        <v>-17.386129895152873</v>
      </c>
      <c r="G31" s="30">
        <f t="shared" si="14"/>
        <v>-2486.9093502503592</v>
      </c>
      <c r="H31" s="30">
        <f t="shared" si="14"/>
        <v>-678.28747357609893</v>
      </c>
      <c r="I31" s="30">
        <f t="shared" si="14"/>
        <v>-123.01817724369046</v>
      </c>
      <c r="J31" s="30">
        <f t="shared" si="14"/>
        <v>0</v>
      </c>
      <c r="K31" s="30">
        <f t="shared" si="14"/>
        <v>0</v>
      </c>
      <c r="L31" s="30">
        <f t="shared" si="14"/>
        <v>0</v>
      </c>
      <c r="M31" s="30">
        <f t="shared" si="14"/>
        <v>-0.83869766567430604</v>
      </c>
      <c r="N31" s="30">
        <f t="shared" si="14"/>
        <v>-35201.620873006374</v>
      </c>
      <c r="O31" s="30">
        <f t="shared" si="14"/>
        <v>-647.3925471674346</v>
      </c>
      <c r="P31" s="30">
        <f t="shared" si="14"/>
        <v>-584.17118307845851</v>
      </c>
      <c r="Q31" s="30">
        <f t="shared" si="14"/>
        <v>-16522.359974165705</v>
      </c>
      <c r="R31" s="30">
        <f t="shared" si="14"/>
        <v>-2413.8960577217026</v>
      </c>
      <c r="S31" s="30">
        <f t="shared" si="14"/>
        <v>-1837.4079404641352</v>
      </c>
      <c r="T31" s="30">
        <f t="shared" si="14"/>
        <v>-480.76547862654985</v>
      </c>
      <c r="U31" s="30">
        <f t="shared" si="14"/>
        <v>-238.5353706857162</v>
      </c>
      <c r="V31" s="30">
        <f t="shared" si="14"/>
        <v>-316.18460439550967</v>
      </c>
      <c r="W31" s="30">
        <f t="shared" si="14"/>
        <v>-472.23212413688776</v>
      </c>
      <c r="X31" s="30">
        <f t="shared" si="14"/>
        <v>0</v>
      </c>
      <c r="Y31" s="30">
        <f t="shared" si="14"/>
        <v>0</v>
      </c>
      <c r="Z31" s="30">
        <f t="shared" si="14"/>
        <v>-474.26895106129967</v>
      </c>
      <c r="AA31" s="30"/>
      <c r="AB31" s="30">
        <f t="shared" si="14"/>
        <v>-5967.9372530448427</v>
      </c>
      <c r="AC31" s="30">
        <f t="shared" si="14"/>
        <v>-2184.7347736773422</v>
      </c>
      <c r="AD31" s="30">
        <f t="shared" si="14"/>
        <v>-55.151832575759165</v>
      </c>
      <c r="AE31" s="30">
        <f t="shared" si="14"/>
        <v>-925.39366404146256</v>
      </c>
      <c r="AF31" s="30">
        <f t="shared" si="14"/>
        <v>-749.25145266080233</v>
      </c>
      <c r="AG31" s="30">
        <f t="shared" si="14"/>
        <v>-32.059939536141066</v>
      </c>
      <c r="AH31" s="30">
        <f t="shared" si="14"/>
        <v>-960.27300808161533</v>
      </c>
      <c r="AI31" s="30">
        <f t="shared" si="14"/>
        <v>-120.78364320886072</v>
      </c>
      <c r="AJ31" s="31">
        <f t="shared" si="13"/>
        <v>-73856.970514431116</v>
      </c>
      <c r="AN31" s="5"/>
      <c r="AO31" s="5"/>
      <c r="AP31" s="32"/>
      <c r="AQ31" s="33"/>
      <c r="AR31" s="9"/>
    </row>
    <row r="32" spans="1:44" x14ac:dyDescent="0.25">
      <c r="A32" s="29">
        <v>39172</v>
      </c>
      <c r="C32" s="30">
        <f t="shared" si="14"/>
        <v>-150.29096453681584</v>
      </c>
      <c r="D32" s="30">
        <f t="shared" si="14"/>
        <v>-215.81904992675618</v>
      </c>
      <c r="E32" s="30">
        <f t="shared" si="14"/>
        <v>0</v>
      </c>
      <c r="F32" s="30">
        <f t="shared" si="14"/>
        <v>-17.386129895152873</v>
      </c>
      <c r="G32" s="30">
        <f t="shared" si="14"/>
        <v>-2486.9093502503592</v>
      </c>
      <c r="H32" s="30">
        <f t="shared" si="14"/>
        <v>-678.28747357609893</v>
      </c>
      <c r="I32" s="30">
        <f t="shared" si="14"/>
        <v>-123.01817724369046</v>
      </c>
      <c r="J32" s="30">
        <f t="shared" si="14"/>
        <v>0</v>
      </c>
      <c r="K32" s="30">
        <f t="shared" si="14"/>
        <v>0</v>
      </c>
      <c r="L32" s="30">
        <f t="shared" si="14"/>
        <v>0</v>
      </c>
      <c r="M32" s="30">
        <f t="shared" si="14"/>
        <v>-0.83869766567430604</v>
      </c>
      <c r="N32" s="30">
        <f t="shared" si="14"/>
        <v>-35201.620873006374</v>
      </c>
      <c r="O32" s="30">
        <f t="shared" si="14"/>
        <v>-647.3925471674346</v>
      </c>
      <c r="P32" s="30">
        <f t="shared" si="14"/>
        <v>-584.17118307845851</v>
      </c>
      <c r="Q32" s="30">
        <f t="shared" si="14"/>
        <v>-16522.359974165705</v>
      </c>
      <c r="R32" s="30">
        <f t="shared" si="14"/>
        <v>-2413.8960577217026</v>
      </c>
      <c r="S32" s="30">
        <f t="shared" si="14"/>
        <v>-1837.4079404641352</v>
      </c>
      <c r="T32" s="30">
        <f t="shared" si="14"/>
        <v>-480.76547862654985</v>
      </c>
      <c r="U32" s="30">
        <f t="shared" si="14"/>
        <v>-238.5353706857162</v>
      </c>
      <c r="V32" s="30">
        <f t="shared" si="14"/>
        <v>-316.18460439550967</v>
      </c>
      <c r="W32" s="30">
        <f t="shared" si="14"/>
        <v>-472.23212413688776</v>
      </c>
      <c r="X32" s="30">
        <f t="shared" si="14"/>
        <v>0</v>
      </c>
      <c r="Y32" s="30">
        <f t="shared" si="14"/>
        <v>0</v>
      </c>
      <c r="Z32" s="30">
        <f t="shared" si="14"/>
        <v>-474.26895106129967</v>
      </c>
      <c r="AA32" s="30"/>
      <c r="AB32" s="30">
        <f t="shared" si="14"/>
        <v>-5967.9372530448427</v>
      </c>
      <c r="AC32" s="30">
        <f t="shared" si="14"/>
        <v>-2184.7347736773422</v>
      </c>
      <c r="AD32" s="30">
        <f t="shared" si="14"/>
        <v>-55.151832575759165</v>
      </c>
      <c r="AE32" s="30">
        <f t="shared" si="14"/>
        <v>-925.39366404146256</v>
      </c>
      <c r="AF32" s="30">
        <f t="shared" si="14"/>
        <v>-749.25145266080233</v>
      </c>
      <c r="AG32" s="30">
        <f t="shared" si="14"/>
        <v>-32.059939536141066</v>
      </c>
      <c r="AH32" s="30">
        <f t="shared" si="14"/>
        <v>-960.27300808161533</v>
      </c>
      <c r="AI32" s="30">
        <f t="shared" si="14"/>
        <v>-120.78364320886072</v>
      </c>
      <c r="AJ32" s="31">
        <f t="shared" si="13"/>
        <v>-73856.970514431116</v>
      </c>
      <c r="AN32" s="5"/>
      <c r="AO32" s="5"/>
      <c r="AP32" s="32"/>
      <c r="AQ32" s="33"/>
      <c r="AR32" s="9"/>
    </row>
    <row r="33" spans="1:44" x14ac:dyDescent="0.25">
      <c r="A33" s="29">
        <v>39202</v>
      </c>
      <c r="C33" s="30">
        <f t="shared" si="14"/>
        <v>-150.29096453681584</v>
      </c>
      <c r="D33" s="30">
        <f t="shared" si="14"/>
        <v>-215.81904992675618</v>
      </c>
      <c r="E33" s="30">
        <f t="shared" si="14"/>
        <v>0</v>
      </c>
      <c r="F33" s="30">
        <f t="shared" si="14"/>
        <v>-17.386129895152873</v>
      </c>
      <c r="G33" s="30">
        <f t="shared" si="14"/>
        <v>-2486.9093502503592</v>
      </c>
      <c r="H33" s="30">
        <f t="shared" si="14"/>
        <v>-678.28747357609893</v>
      </c>
      <c r="I33" s="30">
        <f t="shared" si="14"/>
        <v>-123.01817724369046</v>
      </c>
      <c r="J33" s="30">
        <f t="shared" si="14"/>
        <v>0</v>
      </c>
      <c r="K33" s="30">
        <f t="shared" si="14"/>
        <v>0</v>
      </c>
      <c r="L33" s="30">
        <f t="shared" si="14"/>
        <v>0</v>
      </c>
      <c r="M33" s="30">
        <f t="shared" si="14"/>
        <v>-0.83869766567430604</v>
      </c>
      <c r="N33" s="30">
        <f t="shared" si="14"/>
        <v>-35201.620873006374</v>
      </c>
      <c r="O33" s="30">
        <f t="shared" si="14"/>
        <v>-647.3925471674346</v>
      </c>
      <c r="P33" s="30">
        <f t="shared" si="14"/>
        <v>-584.17118307845851</v>
      </c>
      <c r="Q33" s="30">
        <f t="shared" si="14"/>
        <v>-16522.359974165705</v>
      </c>
      <c r="R33" s="30">
        <f t="shared" si="14"/>
        <v>-2413.8960577217026</v>
      </c>
      <c r="S33" s="30">
        <f t="shared" si="14"/>
        <v>-1837.4079404641352</v>
      </c>
      <c r="T33" s="30">
        <f t="shared" si="14"/>
        <v>-480.76547862654985</v>
      </c>
      <c r="U33" s="30">
        <f t="shared" si="14"/>
        <v>-238.5353706857162</v>
      </c>
      <c r="V33" s="30">
        <f t="shared" si="14"/>
        <v>-316.18460439550967</v>
      </c>
      <c r="W33" s="30">
        <f t="shared" si="14"/>
        <v>-472.23212413688776</v>
      </c>
      <c r="X33" s="30">
        <f t="shared" si="14"/>
        <v>0</v>
      </c>
      <c r="Y33" s="30">
        <f t="shared" si="14"/>
        <v>0</v>
      </c>
      <c r="Z33" s="30">
        <f t="shared" si="14"/>
        <v>-474.26895106129967</v>
      </c>
      <c r="AA33" s="30"/>
      <c r="AB33" s="30">
        <f t="shared" si="14"/>
        <v>-5967.9372530448427</v>
      </c>
      <c r="AC33" s="30">
        <f t="shared" si="14"/>
        <v>-2184.7347736773422</v>
      </c>
      <c r="AD33" s="30">
        <f t="shared" si="14"/>
        <v>-55.151832575759165</v>
      </c>
      <c r="AE33" s="30">
        <f t="shared" si="14"/>
        <v>-925.39366404146256</v>
      </c>
      <c r="AF33" s="30">
        <f t="shared" si="14"/>
        <v>-749.25145266080233</v>
      </c>
      <c r="AG33" s="30">
        <f t="shared" si="14"/>
        <v>-32.059939536141066</v>
      </c>
      <c r="AH33" s="30">
        <f t="shared" si="14"/>
        <v>-960.27300808161533</v>
      </c>
      <c r="AI33" s="30">
        <f t="shared" si="14"/>
        <v>-120.78364320886072</v>
      </c>
      <c r="AJ33" s="31">
        <f t="shared" si="13"/>
        <v>-73856.970514431116</v>
      </c>
      <c r="AN33" s="5"/>
      <c r="AO33" s="5"/>
      <c r="AP33" s="32"/>
      <c r="AQ33" s="33"/>
      <c r="AR33" s="9"/>
    </row>
    <row r="34" spans="1:44" x14ac:dyDescent="0.25">
      <c r="A34" s="29">
        <v>39233</v>
      </c>
      <c r="C34" s="30">
        <f t="shared" si="14"/>
        <v>-150.29096453681584</v>
      </c>
      <c r="D34" s="30">
        <f t="shared" si="14"/>
        <v>-215.81904992675618</v>
      </c>
      <c r="E34" s="30">
        <f t="shared" si="14"/>
        <v>0</v>
      </c>
      <c r="F34" s="30">
        <f t="shared" si="14"/>
        <v>-17.386129895152873</v>
      </c>
      <c r="G34" s="30">
        <f t="shared" si="14"/>
        <v>-2486.9093502503592</v>
      </c>
      <c r="H34" s="30">
        <f t="shared" si="14"/>
        <v>-678.28747357609893</v>
      </c>
      <c r="I34" s="30">
        <f t="shared" si="14"/>
        <v>-123.01817724369046</v>
      </c>
      <c r="J34" s="30">
        <f t="shared" si="14"/>
        <v>0</v>
      </c>
      <c r="K34" s="30">
        <f t="shared" si="14"/>
        <v>0</v>
      </c>
      <c r="L34" s="30">
        <f t="shared" si="14"/>
        <v>0</v>
      </c>
      <c r="M34" s="30">
        <f t="shared" si="14"/>
        <v>-0.83869766567430604</v>
      </c>
      <c r="N34" s="30">
        <f t="shared" si="14"/>
        <v>-35201.620873006374</v>
      </c>
      <c r="O34" s="30">
        <f t="shared" si="14"/>
        <v>-647.3925471674346</v>
      </c>
      <c r="P34" s="30">
        <f t="shared" si="14"/>
        <v>-584.17118307845851</v>
      </c>
      <c r="Q34" s="30">
        <f t="shared" si="14"/>
        <v>-16522.359974165705</v>
      </c>
      <c r="R34" s="30">
        <f t="shared" si="14"/>
        <v>-2413.8960577217026</v>
      </c>
      <c r="S34" s="30">
        <f t="shared" si="14"/>
        <v>-1837.4079404641352</v>
      </c>
      <c r="T34" s="30">
        <f t="shared" si="14"/>
        <v>-480.76547862654985</v>
      </c>
      <c r="U34" s="30">
        <f t="shared" si="14"/>
        <v>-238.5353706857162</v>
      </c>
      <c r="V34" s="30">
        <f t="shared" si="14"/>
        <v>-316.18460439550967</v>
      </c>
      <c r="W34" s="30">
        <f t="shared" si="14"/>
        <v>-472.23212413688776</v>
      </c>
      <c r="X34" s="30">
        <f t="shared" si="14"/>
        <v>0</v>
      </c>
      <c r="Y34" s="30">
        <f t="shared" si="14"/>
        <v>0</v>
      </c>
      <c r="Z34" s="30">
        <f t="shared" si="14"/>
        <v>-474.26895106129967</v>
      </c>
      <c r="AA34" s="30"/>
      <c r="AB34" s="30">
        <f t="shared" si="14"/>
        <v>-5967.9372530448427</v>
      </c>
      <c r="AC34" s="30">
        <f t="shared" si="14"/>
        <v>-2184.7347736773422</v>
      </c>
      <c r="AD34" s="30">
        <f t="shared" si="14"/>
        <v>-55.151832575759165</v>
      </c>
      <c r="AE34" s="30">
        <f t="shared" si="14"/>
        <v>-925.39366404146256</v>
      </c>
      <c r="AF34" s="30">
        <f t="shared" si="14"/>
        <v>-749.25145266080233</v>
      </c>
      <c r="AG34" s="30">
        <f t="shared" si="14"/>
        <v>-32.059939536141066</v>
      </c>
      <c r="AH34" s="30">
        <f t="shared" si="14"/>
        <v>-960.27300808161533</v>
      </c>
      <c r="AI34" s="30">
        <f t="shared" si="14"/>
        <v>-120.78364320886072</v>
      </c>
      <c r="AJ34" s="31">
        <f t="shared" si="13"/>
        <v>-73856.970514431116</v>
      </c>
      <c r="AN34" s="5"/>
      <c r="AO34" s="5"/>
      <c r="AP34" s="32"/>
      <c r="AQ34" s="33"/>
      <c r="AR34" s="9"/>
    </row>
    <row r="35" spans="1:44" x14ac:dyDescent="0.25">
      <c r="A35" s="29">
        <v>39263</v>
      </c>
      <c r="C35" s="30">
        <f t="shared" si="14"/>
        <v>-150.29096453681584</v>
      </c>
      <c r="D35" s="30">
        <f t="shared" si="14"/>
        <v>-215.81904992675618</v>
      </c>
      <c r="E35" s="30">
        <f t="shared" si="14"/>
        <v>0</v>
      </c>
      <c r="F35" s="30">
        <f t="shared" si="14"/>
        <v>-17.386129895152873</v>
      </c>
      <c r="G35" s="30">
        <f t="shared" si="14"/>
        <v>-2486.9093502503592</v>
      </c>
      <c r="H35" s="30">
        <f t="shared" si="14"/>
        <v>-678.28747357609893</v>
      </c>
      <c r="I35" s="30">
        <f t="shared" si="14"/>
        <v>-123.01817724369046</v>
      </c>
      <c r="J35" s="30">
        <f t="shared" si="14"/>
        <v>0</v>
      </c>
      <c r="K35" s="30">
        <f t="shared" si="14"/>
        <v>0</v>
      </c>
      <c r="L35" s="30">
        <f t="shared" si="14"/>
        <v>0</v>
      </c>
      <c r="M35" s="30">
        <f t="shared" si="14"/>
        <v>-0.83869766567430604</v>
      </c>
      <c r="N35" s="30">
        <f t="shared" si="14"/>
        <v>-35201.620873006374</v>
      </c>
      <c r="O35" s="30">
        <f t="shared" si="14"/>
        <v>-647.3925471674346</v>
      </c>
      <c r="P35" s="30">
        <f t="shared" si="14"/>
        <v>-584.17118307845851</v>
      </c>
      <c r="Q35" s="30">
        <f t="shared" si="14"/>
        <v>-16522.359974165705</v>
      </c>
      <c r="R35" s="30">
        <f t="shared" si="14"/>
        <v>-2413.8960577217026</v>
      </c>
      <c r="S35" s="30">
        <f t="shared" si="14"/>
        <v>-1837.4079404641352</v>
      </c>
      <c r="T35" s="30">
        <f t="shared" si="14"/>
        <v>-480.76547862654985</v>
      </c>
      <c r="U35" s="30">
        <f t="shared" si="14"/>
        <v>-238.5353706857162</v>
      </c>
      <c r="V35" s="30">
        <f t="shared" si="14"/>
        <v>-316.18460439550967</v>
      </c>
      <c r="W35" s="30">
        <f t="shared" si="14"/>
        <v>-472.23212413688776</v>
      </c>
      <c r="X35" s="30">
        <f t="shared" si="14"/>
        <v>0</v>
      </c>
      <c r="Y35" s="30">
        <f t="shared" si="14"/>
        <v>0</v>
      </c>
      <c r="Z35" s="30">
        <f t="shared" si="14"/>
        <v>-474.26895106129967</v>
      </c>
      <c r="AA35" s="30"/>
      <c r="AB35" s="30">
        <f t="shared" si="14"/>
        <v>-5967.9372530448427</v>
      </c>
      <c r="AC35" s="30">
        <f t="shared" si="14"/>
        <v>-2184.7347736773422</v>
      </c>
      <c r="AD35" s="30">
        <f t="shared" si="14"/>
        <v>-55.151832575759165</v>
      </c>
      <c r="AE35" s="30">
        <f t="shared" si="14"/>
        <v>-925.39366404146256</v>
      </c>
      <c r="AF35" s="30">
        <f t="shared" si="14"/>
        <v>-749.25145266080233</v>
      </c>
      <c r="AG35" s="30">
        <f t="shared" si="14"/>
        <v>-32.059939536141066</v>
      </c>
      <c r="AH35" s="30">
        <f t="shared" si="14"/>
        <v>-960.27300808161533</v>
      </c>
      <c r="AI35" s="30">
        <f t="shared" si="14"/>
        <v>-120.78364320886072</v>
      </c>
      <c r="AJ35" s="31">
        <f t="shared" si="13"/>
        <v>-73856.970514431116</v>
      </c>
      <c r="AN35" s="5"/>
      <c r="AO35" s="5"/>
      <c r="AP35" s="32"/>
      <c r="AQ35" s="33"/>
      <c r="AR35" s="9"/>
    </row>
    <row r="36" spans="1:44" x14ac:dyDescent="0.25">
      <c r="A36" s="29">
        <v>39294</v>
      </c>
      <c r="C36" s="30">
        <f t="shared" si="14"/>
        <v>-150.29096453681584</v>
      </c>
      <c r="D36" s="30">
        <f t="shared" si="14"/>
        <v>-215.81904992675618</v>
      </c>
      <c r="E36" s="30">
        <f t="shared" si="14"/>
        <v>0</v>
      </c>
      <c r="F36" s="30">
        <f t="shared" si="14"/>
        <v>-17.386129895152873</v>
      </c>
      <c r="G36" s="30">
        <f t="shared" si="14"/>
        <v>-2486.9093502503592</v>
      </c>
      <c r="H36" s="30">
        <f t="shared" si="14"/>
        <v>-678.28747357609893</v>
      </c>
      <c r="I36" s="30">
        <f t="shared" si="14"/>
        <v>-123.01817724369046</v>
      </c>
      <c r="J36" s="30">
        <f t="shared" si="14"/>
        <v>0</v>
      </c>
      <c r="K36" s="30">
        <f t="shared" si="14"/>
        <v>0</v>
      </c>
      <c r="L36" s="30">
        <f t="shared" si="14"/>
        <v>0</v>
      </c>
      <c r="M36" s="30">
        <f t="shared" si="14"/>
        <v>-0.83869766567430604</v>
      </c>
      <c r="N36" s="30">
        <f t="shared" si="14"/>
        <v>-35201.620873006374</v>
      </c>
      <c r="O36" s="30">
        <f t="shared" si="14"/>
        <v>-647.3925471674346</v>
      </c>
      <c r="P36" s="30">
        <f t="shared" si="14"/>
        <v>-584.17118307845851</v>
      </c>
      <c r="Q36" s="30">
        <f t="shared" si="14"/>
        <v>-16522.359974165705</v>
      </c>
      <c r="R36" s="30">
        <f t="shared" si="14"/>
        <v>-2413.8960577217026</v>
      </c>
      <c r="S36" s="30">
        <f t="shared" si="14"/>
        <v>-1837.4079404641352</v>
      </c>
      <c r="T36" s="30">
        <f t="shared" si="14"/>
        <v>-480.76547862654985</v>
      </c>
      <c r="U36" s="30">
        <f t="shared" si="14"/>
        <v>-238.5353706857162</v>
      </c>
      <c r="V36" s="30">
        <f t="shared" si="14"/>
        <v>-316.18460439550967</v>
      </c>
      <c r="W36" s="30">
        <f t="shared" si="14"/>
        <v>-472.23212413688776</v>
      </c>
      <c r="X36" s="30">
        <f t="shared" si="14"/>
        <v>0</v>
      </c>
      <c r="Y36" s="30">
        <f t="shared" si="14"/>
        <v>0</v>
      </c>
      <c r="Z36" s="30">
        <f t="shared" si="14"/>
        <v>-474.26895106129967</v>
      </c>
      <c r="AA36" s="30"/>
      <c r="AB36" s="30">
        <f t="shared" si="14"/>
        <v>-5967.9372530448427</v>
      </c>
      <c r="AC36" s="30">
        <f t="shared" si="14"/>
        <v>-2184.7347736773422</v>
      </c>
      <c r="AD36" s="30">
        <f t="shared" si="14"/>
        <v>-55.151832575759165</v>
      </c>
      <c r="AE36" s="30">
        <f t="shared" si="14"/>
        <v>-925.39366404146256</v>
      </c>
      <c r="AF36" s="30">
        <f t="shared" si="14"/>
        <v>-749.25145266080233</v>
      </c>
      <c r="AG36" s="30">
        <f t="shared" si="14"/>
        <v>-32.059939536141066</v>
      </c>
      <c r="AH36" s="30">
        <f t="shared" si="14"/>
        <v>-960.27300808161533</v>
      </c>
      <c r="AI36" s="30">
        <f t="shared" si="14"/>
        <v>-120.78364320886072</v>
      </c>
      <c r="AJ36" s="31">
        <f t="shared" si="13"/>
        <v>-73856.970514431116</v>
      </c>
      <c r="AN36" s="5"/>
      <c r="AO36" s="5"/>
      <c r="AP36" s="32"/>
      <c r="AQ36" s="33"/>
      <c r="AR36" s="9"/>
    </row>
    <row r="37" spans="1:44" x14ac:dyDescent="0.25">
      <c r="A37" s="29">
        <v>39325</v>
      </c>
      <c r="C37" s="30">
        <f t="shared" si="14"/>
        <v>-150.29096453681584</v>
      </c>
      <c r="D37" s="30">
        <f t="shared" si="14"/>
        <v>-215.81904992675618</v>
      </c>
      <c r="E37" s="30">
        <f t="shared" si="14"/>
        <v>0</v>
      </c>
      <c r="F37" s="30">
        <f t="shared" si="14"/>
        <v>-17.386129895152873</v>
      </c>
      <c r="G37" s="30">
        <f t="shared" si="14"/>
        <v>-2486.9093502503592</v>
      </c>
      <c r="H37" s="30">
        <f t="shared" si="14"/>
        <v>-678.28747357609893</v>
      </c>
      <c r="I37" s="30">
        <f t="shared" si="14"/>
        <v>-123.01817724369046</v>
      </c>
      <c r="J37" s="30">
        <f t="shared" si="14"/>
        <v>0</v>
      </c>
      <c r="K37" s="30">
        <f t="shared" si="14"/>
        <v>0</v>
      </c>
      <c r="L37" s="30">
        <f t="shared" si="14"/>
        <v>0</v>
      </c>
      <c r="M37" s="30">
        <f t="shared" si="14"/>
        <v>-0.83869766567430604</v>
      </c>
      <c r="N37" s="30">
        <f t="shared" si="14"/>
        <v>-35201.620873006374</v>
      </c>
      <c r="O37" s="30">
        <f t="shared" si="14"/>
        <v>-647.3925471674346</v>
      </c>
      <c r="P37" s="30">
        <f t="shared" si="14"/>
        <v>-584.17118307845851</v>
      </c>
      <c r="Q37" s="30">
        <f t="shared" si="14"/>
        <v>-16522.359974165705</v>
      </c>
      <c r="R37" s="30">
        <f t="shared" si="14"/>
        <v>-2413.8960577217026</v>
      </c>
      <c r="S37" s="30">
        <f t="shared" si="14"/>
        <v>-1837.4079404641352</v>
      </c>
      <c r="T37" s="30">
        <f t="shared" si="14"/>
        <v>-480.76547862654985</v>
      </c>
      <c r="U37" s="30">
        <f t="shared" si="14"/>
        <v>-238.5353706857162</v>
      </c>
      <c r="V37" s="30">
        <f t="shared" si="14"/>
        <v>-316.18460439550967</v>
      </c>
      <c r="W37" s="30">
        <f t="shared" si="14"/>
        <v>-472.23212413688776</v>
      </c>
      <c r="X37" s="30">
        <f t="shared" si="14"/>
        <v>0</v>
      </c>
      <c r="Y37" s="30">
        <f t="shared" si="14"/>
        <v>0</v>
      </c>
      <c r="Z37" s="30">
        <f t="shared" si="14"/>
        <v>-474.26895106129967</v>
      </c>
      <c r="AA37" s="30"/>
      <c r="AB37" s="30">
        <f t="shared" si="14"/>
        <v>-5967.9372530448427</v>
      </c>
      <c r="AC37" s="36"/>
      <c r="AD37" s="30">
        <f t="shared" si="14"/>
        <v>-55.151832575759165</v>
      </c>
      <c r="AE37" s="30">
        <f t="shared" si="14"/>
        <v>-925.39366404146256</v>
      </c>
      <c r="AF37" s="30">
        <f t="shared" si="14"/>
        <v>-749.25145266080233</v>
      </c>
      <c r="AG37" s="30">
        <f t="shared" si="14"/>
        <v>-32.059939536141066</v>
      </c>
      <c r="AH37" s="30">
        <f t="shared" si="14"/>
        <v>-960.27300808161533</v>
      </c>
      <c r="AI37" s="30">
        <f t="shared" si="14"/>
        <v>-120.78364320886072</v>
      </c>
      <c r="AJ37" s="31">
        <f t="shared" si="13"/>
        <v>-71672.235740753778</v>
      </c>
      <c r="AN37" s="5"/>
      <c r="AO37" s="5"/>
      <c r="AP37" s="32"/>
      <c r="AQ37" s="33"/>
      <c r="AR37" s="9"/>
    </row>
    <row r="38" spans="1:44" x14ac:dyDescent="0.25">
      <c r="A38" s="29">
        <v>39355</v>
      </c>
      <c r="C38" s="30">
        <f t="shared" si="14"/>
        <v>-150.29096453681584</v>
      </c>
      <c r="D38" s="30">
        <f t="shared" si="14"/>
        <v>-215.81904992675618</v>
      </c>
      <c r="E38" s="30">
        <f t="shared" si="14"/>
        <v>0</v>
      </c>
      <c r="F38" s="30">
        <f t="shared" si="14"/>
        <v>-17.386129895152873</v>
      </c>
      <c r="G38" s="30">
        <f t="shared" si="14"/>
        <v>-2486.9093502503592</v>
      </c>
      <c r="H38" s="30">
        <f t="shared" si="14"/>
        <v>-678.28747357609893</v>
      </c>
      <c r="I38" s="30">
        <f t="shared" si="14"/>
        <v>-123.01817724369046</v>
      </c>
      <c r="J38" s="30">
        <f t="shared" si="14"/>
        <v>0</v>
      </c>
      <c r="K38" s="30">
        <f t="shared" si="14"/>
        <v>0</v>
      </c>
      <c r="L38" s="30">
        <f t="shared" si="14"/>
        <v>0</v>
      </c>
      <c r="M38" s="30">
        <f t="shared" si="14"/>
        <v>-0.83869766567430604</v>
      </c>
      <c r="N38" s="30">
        <f t="shared" si="14"/>
        <v>-35201.620873006374</v>
      </c>
      <c r="O38" s="30">
        <f t="shared" si="14"/>
        <v>-647.3925471674346</v>
      </c>
      <c r="P38" s="30">
        <f t="shared" si="14"/>
        <v>-584.17118307845851</v>
      </c>
      <c r="Q38" s="30">
        <f t="shared" si="14"/>
        <v>-16522.359974165705</v>
      </c>
      <c r="R38" s="30">
        <f t="shared" si="14"/>
        <v>-2413.8960577217026</v>
      </c>
      <c r="S38" s="30">
        <f t="shared" si="14"/>
        <v>-1837.4079404641352</v>
      </c>
      <c r="T38" s="30">
        <f t="shared" si="14"/>
        <v>-480.76547862654985</v>
      </c>
      <c r="U38" s="30">
        <f t="shared" si="14"/>
        <v>-238.5353706857162</v>
      </c>
      <c r="V38" s="30">
        <f t="shared" si="14"/>
        <v>-316.18460439550967</v>
      </c>
      <c r="W38" s="30">
        <f t="shared" si="14"/>
        <v>-472.23212413688776</v>
      </c>
      <c r="X38" s="30">
        <f t="shared" si="14"/>
        <v>0</v>
      </c>
      <c r="Y38" s="30">
        <f t="shared" si="14"/>
        <v>0</v>
      </c>
      <c r="Z38" s="30">
        <f t="shared" si="14"/>
        <v>-474.26895106129967</v>
      </c>
      <c r="AA38" s="30"/>
      <c r="AB38" s="30">
        <f t="shared" si="14"/>
        <v>-5967.9372530448427</v>
      </c>
      <c r="AC38" s="36"/>
      <c r="AD38" s="30">
        <f t="shared" si="14"/>
        <v>-55.151832575759165</v>
      </c>
      <c r="AE38" s="30">
        <f t="shared" si="14"/>
        <v>-925.39366404146256</v>
      </c>
      <c r="AF38" s="30">
        <f t="shared" si="14"/>
        <v>-749.25145266080233</v>
      </c>
      <c r="AG38" s="30">
        <f t="shared" si="14"/>
        <v>-32.059939536141066</v>
      </c>
      <c r="AH38" s="30">
        <f t="shared" si="14"/>
        <v>-960.27300808161533</v>
      </c>
      <c r="AI38" s="30">
        <f t="shared" si="14"/>
        <v>-120.78364320886072</v>
      </c>
      <c r="AJ38" s="31">
        <f t="shared" si="13"/>
        <v>-71672.235740753778</v>
      </c>
      <c r="AN38" s="5"/>
      <c r="AO38" s="5"/>
      <c r="AP38" s="32"/>
      <c r="AQ38" s="33"/>
      <c r="AR38" s="9"/>
    </row>
    <row r="39" spans="1:44" x14ac:dyDescent="0.25">
      <c r="A39" s="29">
        <v>39386</v>
      </c>
      <c r="C39" s="30">
        <f t="shared" si="14"/>
        <v>-150.29096453681584</v>
      </c>
      <c r="D39" s="30">
        <f t="shared" ref="D39:Z40" si="15">D38</f>
        <v>-215.81904992675618</v>
      </c>
      <c r="E39" s="30">
        <f t="shared" si="15"/>
        <v>0</v>
      </c>
      <c r="F39" s="30">
        <f t="shared" si="15"/>
        <v>-17.386129895152873</v>
      </c>
      <c r="G39" s="30">
        <f t="shared" si="15"/>
        <v>-2486.9093502503592</v>
      </c>
      <c r="H39" s="30">
        <f t="shared" si="15"/>
        <v>-678.28747357609893</v>
      </c>
      <c r="I39" s="30">
        <f t="shared" si="15"/>
        <v>-123.01817724369046</v>
      </c>
      <c r="J39" s="30">
        <f t="shared" si="15"/>
        <v>0</v>
      </c>
      <c r="K39" s="30">
        <f t="shared" si="15"/>
        <v>0</v>
      </c>
      <c r="L39" s="30">
        <f t="shared" si="15"/>
        <v>0</v>
      </c>
      <c r="M39" s="30">
        <f t="shared" si="15"/>
        <v>-0.83869766567430604</v>
      </c>
      <c r="N39" s="30">
        <f t="shared" si="15"/>
        <v>-35201.620873006374</v>
      </c>
      <c r="O39" s="30">
        <f t="shared" si="15"/>
        <v>-647.3925471674346</v>
      </c>
      <c r="P39" s="30">
        <f t="shared" si="15"/>
        <v>-584.17118307845851</v>
      </c>
      <c r="Q39" s="30">
        <f t="shared" si="15"/>
        <v>-16522.359974165705</v>
      </c>
      <c r="R39" s="30">
        <f t="shared" si="15"/>
        <v>-2413.8960577217026</v>
      </c>
      <c r="S39" s="30">
        <f t="shared" si="15"/>
        <v>-1837.4079404641352</v>
      </c>
      <c r="T39" s="30">
        <f t="shared" si="15"/>
        <v>-480.76547862654985</v>
      </c>
      <c r="U39" s="30">
        <f t="shared" si="15"/>
        <v>-238.5353706857162</v>
      </c>
      <c r="V39" s="30">
        <f t="shared" si="15"/>
        <v>-316.18460439550967</v>
      </c>
      <c r="W39" s="30">
        <f t="shared" si="15"/>
        <v>-472.23212413688776</v>
      </c>
      <c r="X39" s="30">
        <f t="shared" si="15"/>
        <v>0</v>
      </c>
      <c r="Y39" s="30">
        <f t="shared" si="15"/>
        <v>0</v>
      </c>
      <c r="Z39" s="30">
        <f t="shared" si="15"/>
        <v>-474.26895106129967</v>
      </c>
      <c r="AA39" s="30"/>
      <c r="AB39" s="30">
        <f t="shared" ref="AB39:AB40" si="16">AB38</f>
        <v>-5967.9372530448427</v>
      </c>
      <c r="AC39" s="36"/>
      <c r="AD39" s="30">
        <f t="shared" ref="AD39:AI40" si="17">AD38</f>
        <v>-55.151832575759165</v>
      </c>
      <c r="AE39" s="30">
        <f t="shared" si="17"/>
        <v>-925.39366404146256</v>
      </c>
      <c r="AF39" s="30">
        <f t="shared" si="17"/>
        <v>-749.25145266080233</v>
      </c>
      <c r="AG39" s="30">
        <f t="shared" si="17"/>
        <v>-32.059939536141066</v>
      </c>
      <c r="AH39" s="30">
        <f t="shared" si="17"/>
        <v>-960.27300808161533</v>
      </c>
      <c r="AI39" s="30">
        <f t="shared" si="17"/>
        <v>-120.78364320886072</v>
      </c>
      <c r="AJ39" s="31">
        <f t="shared" si="13"/>
        <v>-71672.235740753778</v>
      </c>
      <c r="AN39" s="5"/>
      <c r="AO39" s="5"/>
      <c r="AP39" s="32"/>
      <c r="AQ39" s="33"/>
      <c r="AR39" s="9"/>
    </row>
    <row r="40" spans="1:44" x14ac:dyDescent="0.25">
      <c r="A40" s="29">
        <v>39416</v>
      </c>
      <c r="C40" s="30">
        <f t="shared" ref="C40" si="18">C39</f>
        <v>-150.29096453681584</v>
      </c>
      <c r="D40" s="30">
        <f t="shared" si="15"/>
        <v>-215.81904992675618</v>
      </c>
      <c r="E40" s="30">
        <f t="shared" si="15"/>
        <v>0</v>
      </c>
      <c r="F40" s="30">
        <f t="shared" si="15"/>
        <v>-17.386129895152873</v>
      </c>
      <c r="G40" s="30">
        <f t="shared" si="15"/>
        <v>-2486.9093502503592</v>
      </c>
      <c r="H40" s="30">
        <f t="shared" si="15"/>
        <v>-678.28747357609893</v>
      </c>
      <c r="I40" s="30">
        <f t="shared" si="15"/>
        <v>-123.01817724369046</v>
      </c>
      <c r="J40" s="30">
        <f t="shared" si="15"/>
        <v>0</v>
      </c>
      <c r="K40" s="30">
        <f t="shared" si="15"/>
        <v>0</v>
      </c>
      <c r="L40" s="30">
        <f t="shared" si="15"/>
        <v>0</v>
      </c>
      <c r="M40" s="30">
        <f t="shared" si="15"/>
        <v>-0.83869766567430604</v>
      </c>
      <c r="N40" s="30">
        <f t="shared" si="15"/>
        <v>-35201.620873006374</v>
      </c>
      <c r="O40" s="30">
        <f t="shared" si="15"/>
        <v>-647.3925471674346</v>
      </c>
      <c r="P40" s="30">
        <f t="shared" si="15"/>
        <v>-584.17118307845851</v>
      </c>
      <c r="Q40" s="30">
        <f t="shared" si="15"/>
        <v>-16522.359974165705</v>
      </c>
      <c r="R40" s="30">
        <f t="shared" si="15"/>
        <v>-2413.8960577217026</v>
      </c>
      <c r="S40" s="30">
        <f t="shared" si="15"/>
        <v>-1837.4079404641352</v>
      </c>
      <c r="T40" s="30">
        <f t="shared" si="15"/>
        <v>-480.76547862654985</v>
      </c>
      <c r="U40" s="30">
        <f t="shared" si="15"/>
        <v>-238.5353706857162</v>
      </c>
      <c r="V40" s="30">
        <f t="shared" si="15"/>
        <v>-316.18460439550967</v>
      </c>
      <c r="W40" s="30">
        <f t="shared" si="15"/>
        <v>-472.23212413688776</v>
      </c>
      <c r="X40" s="30">
        <f t="shared" si="15"/>
        <v>0</v>
      </c>
      <c r="Y40" s="30">
        <f t="shared" si="15"/>
        <v>0</v>
      </c>
      <c r="Z40" s="30">
        <f t="shared" si="15"/>
        <v>-474.26895106129967</v>
      </c>
      <c r="AA40" s="30"/>
      <c r="AB40" s="30">
        <f t="shared" si="16"/>
        <v>-5967.9372530448427</v>
      </c>
      <c r="AC40" s="36"/>
      <c r="AD40" s="30">
        <f t="shared" si="17"/>
        <v>-55.151832575759165</v>
      </c>
      <c r="AE40" s="30">
        <f t="shared" si="17"/>
        <v>-925.39366404146256</v>
      </c>
      <c r="AF40" s="30">
        <f t="shared" si="17"/>
        <v>-749.25145266080233</v>
      </c>
      <c r="AG40" s="30">
        <f t="shared" si="17"/>
        <v>-32.059939536141066</v>
      </c>
      <c r="AH40" s="30">
        <f t="shared" si="17"/>
        <v>-960.27300808161533</v>
      </c>
      <c r="AI40" s="30">
        <f t="shared" si="17"/>
        <v>-120.78364320886072</v>
      </c>
      <c r="AJ40" s="31">
        <f t="shared" si="13"/>
        <v>-71672.235740753778</v>
      </c>
      <c r="AN40" s="5"/>
      <c r="AO40" s="5"/>
      <c r="AP40" s="32"/>
      <c r="AQ40" s="33"/>
      <c r="AR40" s="9"/>
    </row>
    <row r="41" spans="1:44" x14ac:dyDescent="0.25">
      <c r="A41" s="29">
        <v>39447</v>
      </c>
      <c r="B41" s="2" t="s">
        <v>19</v>
      </c>
      <c r="C41" s="30">
        <f>(C9*C13)/12</f>
        <v>-149.14256677266633</v>
      </c>
      <c r="D41" s="30">
        <f t="shared" ref="D41:AB41" si="19">(D9*D13)/12</f>
        <v>-246.49196284442868</v>
      </c>
      <c r="E41" s="30">
        <f t="shared" si="19"/>
        <v>-21.766019595156234</v>
      </c>
      <c r="F41" s="30">
        <f t="shared" si="19"/>
        <v>-3.7278325269728811</v>
      </c>
      <c r="G41" s="30">
        <f t="shared" si="19"/>
        <v>-2510.3971510459291</v>
      </c>
      <c r="H41" s="30">
        <f t="shared" si="19"/>
        <v>-668.36186586676592</v>
      </c>
      <c r="I41" s="30">
        <f t="shared" si="19"/>
        <v>-61.583285351184003</v>
      </c>
      <c r="J41" s="30">
        <f t="shared" si="19"/>
        <v>0</v>
      </c>
      <c r="K41" s="30">
        <f t="shared" si="19"/>
        <v>-3.5929477544002695</v>
      </c>
      <c r="L41" s="30">
        <f t="shared" si="19"/>
        <v>-28.394283155536545</v>
      </c>
      <c r="M41" s="30">
        <f t="shared" si="19"/>
        <v>-0.48755617311789479</v>
      </c>
      <c r="N41" s="30">
        <f t="shared" si="19"/>
        <v>-37298.15178678462</v>
      </c>
      <c r="O41" s="30">
        <f t="shared" si="19"/>
        <v>-445.24801904183806</v>
      </c>
      <c r="P41" s="30">
        <f t="shared" si="19"/>
        <v>-578.11566643679851</v>
      </c>
      <c r="Q41" s="30">
        <f t="shared" si="19"/>
        <v>-19147.660381303711</v>
      </c>
      <c r="R41" s="30">
        <f t="shared" si="19"/>
        <v>-2398.0110154456243</v>
      </c>
      <c r="S41" s="30">
        <f t="shared" si="19"/>
        <v>-1797.304442731177</v>
      </c>
      <c r="T41" s="30">
        <f t="shared" si="19"/>
        <v>-467.77379243813147</v>
      </c>
      <c r="U41" s="30">
        <f t="shared" si="19"/>
        <v>-233.84171327536885</v>
      </c>
      <c r="V41" s="30">
        <f t="shared" si="19"/>
        <v>-216.60207330616001</v>
      </c>
      <c r="W41" s="30">
        <f t="shared" si="19"/>
        <v>-449.50309710076289</v>
      </c>
      <c r="X41" s="30">
        <f t="shared" si="19"/>
        <v>0</v>
      </c>
      <c r="Y41" s="30">
        <f t="shared" si="19"/>
        <v>-219.74525735319125</v>
      </c>
      <c r="Z41" s="30">
        <f t="shared" si="19"/>
        <v>-615.10056510973777</v>
      </c>
      <c r="AA41" s="30"/>
      <c r="AB41" s="30">
        <f t="shared" si="19"/>
        <v>-8081.2388065223886</v>
      </c>
      <c r="AC41" s="36"/>
      <c r="AD41" s="30">
        <f t="shared" ref="AD41:AI41" si="20">(AD9*AD13)/12</f>
        <v>-51.980306860000404</v>
      </c>
      <c r="AE41" s="30">
        <f t="shared" si="20"/>
        <v>-943.57878619847259</v>
      </c>
      <c r="AF41" s="30">
        <f t="shared" si="20"/>
        <v>-896.03699021114255</v>
      </c>
      <c r="AG41" s="30">
        <f t="shared" si="20"/>
        <v>-65.697521088120354</v>
      </c>
      <c r="AH41" s="30">
        <f>(AH9*AH13)/12</f>
        <v>-1048.2849368092266</v>
      </c>
      <c r="AI41" s="30">
        <f t="shared" si="20"/>
        <v>-121.11064194210441</v>
      </c>
      <c r="AJ41" s="31">
        <f t="shared" si="13"/>
        <v>-78768.931271044741</v>
      </c>
      <c r="AN41" s="5"/>
      <c r="AO41" s="5"/>
      <c r="AP41" s="32"/>
      <c r="AQ41" s="33"/>
      <c r="AR41" s="9"/>
    </row>
    <row r="42" spans="1:44" x14ac:dyDescent="0.25">
      <c r="A42" s="29" t="s">
        <v>20</v>
      </c>
      <c r="C42" s="37">
        <f>SUM(C30:C41)</f>
        <v>-1802.3431766776407</v>
      </c>
      <c r="D42" s="37">
        <f t="shared" ref="D42:AI42" si="21">SUM(D30:D41)</f>
        <v>-2620.5015120387466</v>
      </c>
      <c r="E42" s="37">
        <f t="shared" si="21"/>
        <v>-21.766019595156234</v>
      </c>
      <c r="F42" s="37">
        <f t="shared" si="21"/>
        <v>-194.97526137365446</v>
      </c>
      <c r="G42" s="37">
        <f t="shared" si="21"/>
        <v>-29866.400003799889</v>
      </c>
      <c r="H42" s="37">
        <f t="shared" si="21"/>
        <v>-8129.5240752038535</v>
      </c>
      <c r="I42" s="37">
        <f t="shared" si="21"/>
        <v>-1414.783235031779</v>
      </c>
      <c r="J42" s="37">
        <f t="shared" si="21"/>
        <v>0</v>
      </c>
      <c r="K42" s="37">
        <f t="shared" si="21"/>
        <v>-3.5929477544002695</v>
      </c>
      <c r="L42" s="37">
        <f t="shared" si="21"/>
        <v>-28.394283155536545</v>
      </c>
      <c r="M42" s="37">
        <f t="shared" si="21"/>
        <v>-9.7132304955352602</v>
      </c>
      <c r="N42" s="37">
        <f t="shared" si="21"/>
        <v>-424515.98138985469</v>
      </c>
      <c r="O42" s="37">
        <f t="shared" si="21"/>
        <v>-7566.5660378836192</v>
      </c>
      <c r="P42" s="37">
        <f t="shared" si="21"/>
        <v>-7003.9986802998428</v>
      </c>
      <c r="Q42" s="37">
        <f t="shared" si="21"/>
        <v>-200893.62009712649</v>
      </c>
      <c r="R42" s="37">
        <f t="shared" si="21"/>
        <v>-28950.867650384356</v>
      </c>
      <c r="S42" s="37">
        <f t="shared" si="21"/>
        <v>-22008.791787836657</v>
      </c>
      <c r="T42" s="37">
        <f t="shared" si="21"/>
        <v>-5756.1940573301808</v>
      </c>
      <c r="U42" s="37">
        <f t="shared" si="21"/>
        <v>-2857.7307908182479</v>
      </c>
      <c r="V42" s="37">
        <f t="shared" si="21"/>
        <v>-3694.6327216567665</v>
      </c>
      <c r="W42" s="37">
        <f t="shared" si="21"/>
        <v>-5644.0564626065288</v>
      </c>
      <c r="X42" s="37">
        <f t="shared" si="21"/>
        <v>0</v>
      </c>
      <c r="Y42" s="37">
        <f t="shared" si="21"/>
        <v>-219.74525735319125</v>
      </c>
      <c r="Z42" s="37">
        <f t="shared" si="21"/>
        <v>-5832.0590267840344</v>
      </c>
      <c r="AA42" s="37"/>
      <c r="AB42" s="37">
        <f t="shared" si="21"/>
        <v>-73728.548590015678</v>
      </c>
      <c r="AC42" s="37">
        <f t="shared" si="21"/>
        <v>-15293.143415741397</v>
      </c>
      <c r="AD42" s="37">
        <f t="shared" si="21"/>
        <v>-658.65046519335124</v>
      </c>
      <c r="AE42" s="37">
        <f t="shared" si="21"/>
        <v>-11122.909090654561</v>
      </c>
      <c r="AF42" s="37">
        <f t="shared" si="21"/>
        <v>-9137.8029694799679</v>
      </c>
      <c r="AG42" s="37">
        <f t="shared" si="21"/>
        <v>-418.35685598567215</v>
      </c>
      <c r="AH42" s="37">
        <f t="shared" si="21"/>
        <v>-11611.288025706994</v>
      </c>
      <c r="AI42" s="37">
        <f t="shared" si="21"/>
        <v>-1449.730717239572</v>
      </c>
      <c r="AJ42" s="38">
        <f>SUM(AJ30:AJ41)</f>
        <v>-882456.66783507785</v>
      </c>
      <c r="AN42" s="5"/>
      <c r="AO42" s="5"/>
      <c r="AP42" s="32"/>
      <c r="AQ42" s="33"/>
      <c r="AR42" s="9"/>
    </row>
    <row r="43" spans="1:44" x14ac:dyDescent="0.25">
      <c r="A43" s="29"/>
      <c r="AF43" s="2"/>
      <c r="AG43" s="2"/>
      <c r="AH43" s="2"/>
      <c r="AI43" s="2"/>
      <c r="AJ43" s="35"/>
      <c r="AN43" s="5"/>
      <c r="AO43" s="5"/>
      <c r="AP43" s="32"/>
      <c r="AQ43" s="33"/>
      <c r="AR43" s="9"/>
    </row>
    <row r="44" spans="1:44" x14ac:dyDescent="0.25">
      <c r="A44" s="29">
        <v>39813</v>
      </c>
      <c r="C44" s="30">
        <f t="shared" ref="C44:AB44" si="22">+C9*C13</f>
        <v>-1789.7108012719959</v>
      </c>
      <c r="D44" s="30">
        <f t="shared" si="22"/>
        <v>-2957.9035541331441</v>
      </c>
      <c r="E44" s="30">
        <f t="shared" si="22"/>
        <v>-261.19223514187479</v>
      </c>
      <c r="F44" s="30">
        <f t="shared" si="22"/>
        <v>-44.733990323674576</v>
      </c>
      <c r="G44" s="30">
        <f t="shared" si="22"/>
        <v>-30124.765812551152</v>
      </c>
      <c r="H44" s="30">
        <f t="shared" si="22"/>
        <v>-8020.3423904011916</v>
      </c>
      <c r="I44" s="30">
        <f t="shared" si="22"/>
        <v>-738.99942421420803</v>
      </c>
      <c r="J44" s="30">
        <f t="shared" si="22"/>
        <v>0</v>
      </c>
      <c r="K44" s="30">
        <f t="shared" si="22"/>
        <v>-43.115373052803236</v>
      </c>
      <c r="L44" s="30">
        <f t="shared" si="22"/>
        <v>-340.73139786643856</v>
      </c>
      <c r="M44" s="30">
        <f t="shared" si="22"/>
        <v>-5.8506740774147374</v>
      </c>
      <c r="N44" s="30">
        <f t="shared" si="22"/>
        <v>-447577.82144141546</v>
      </c>
      <c r="O44" s="30">
        <f t="shared" si="22"/>
        <v>-5342.976228502057</v>
      </c>
      <c r="P44" s="30">
        <f t="shared" si="22"/>
        <v>-6937.3879972415825</v>
      </c>
      <c r="Q44" s="30">
        <f t="shared" si="22"/>
        <v>-229771.92457564455</v>
      </c>
      <c r="R44" s="30">
        <f t="shared" si="22"/>
        <v>-28776.132185347491</v>
      </c>
      <c r="S44" s="30">
        <f t="shared" si="22"/>
        <v>-21567.653312774124</v>
      </c>
      <c r="T44" s="30">
        <f t="shared" si="22"/>
        <v>-5613.2855092575774</v>
      </c>
      <c r="U44" s="30">
        <f t="shared" si="22"/>
        <v>-2806.100559304426</v>
      </c>
      <c r="V44" s="30">
        <f t="shared" si="22"/>
        <v>-2599.22487967392</v>
      </c>
      <c r="W44" s="30">
        <f t="shared" si="22"/>
        <v>-5394.0371652091544</v>
      </c>
      <c r="X44" s="30">
        <f t="shared" si="22"/>
        <v>0</v>
      </c>
      <c r="Y44" s="30">
        <f t="shared" si="22"/>
        <v>-2636.9430882382949</v>
      </c>
      <c r="Z44" s="30">
        <f t="shared" si="22"/>
        <v>-7381.2067813168533</v>
      </c>
      <c r="AA44" s="30"/>
      <c r="AB44" s="30">
        <f t="shared" si="22"/>
        <v>-96974.865678268659</v>
      </c>
      <c r="AC44" s="36"/>
      <c r="AD44" s="30">
        <f t="shared" ref="AD44:AI44" si="23">+AD9*AD13</f>
        <v>-623.76368232000482</v>
      </c>
      <c r="AE44" s="30">
        <f t="shared" si="23"/>
        <v>-11322.945434381671</v>
      </c>
      <c r="AF44" s="30">
        <f t="shared" si="23"/>
        <v>-10752.443882533711</v>
      </c>
      <c r="AG44" s="30">
        <f t="shared" si="23"/>
        <v>-788.3702530574443</v>
      </c>
      <c r="AH44" s="30">
        <f>+AH9*AH13</f>
        <v>-12579.419241710719</v>
      </c>
      <c r="AI44" s="30">
        <f t="shared" si="23"/>
        <v>-1453.327703305253</v>
      </c>
      <c r="AJ44" s="31">
        <f>SUM(C44:AI44)</f>
        <v>-945227.17525253701</v>
      </c>
      <c r="AN44" s="5"/>
      <c r="AO44" s="5"/>
      <c r="AP44" s="32"/>
      <c r="AQ44" s="33"/>
      <c r="AR44" s="9"/>
    </row>
    <row r="45" spans="1:44" x14ac:dyDescent="0.25">
      <c r="A45" s="29">
        <v>40178</v>
      </c>
      <c r="C45" s="30">
        <f>C44</f>
        <v>-1789.7108012719959</v>
      </c>
      <c r="D45" s="30">
        <f t="shared" ref="D45:AI47" si="24">D44</f>
        <v>-2957.9035541331441</v>
      </c>
      <c r="E45" s="30">
        <f t="shared" si="24"/>
        <v>-261.19223514187479</v>
      </c>
      <c r="F45" s="30">
        <f t="shared" si="24"/>
        <v>-44.733990323674576</v>
      </c>
      <c r="G45" s="30">
        <f t="shared" si="24"/>
        <v>-30124.765812551152</v>
      </c>
      <c r="H45" s="30">
        <f t="shared" si="24"/>
        <v>-8020.3423904011916</v>
      </c>
      <c r="I45" s="30">
        <f t="shared" si="24"/>
        <v>-738.99942421420803</v>
      </c>
      <c r="J45" s="30">
        <f t="shared" si="24"/>
        <v>0</v>
      </c>
      <c r="K45" s="30">
        <f t="shared" si="24"/>
        <v>-43.115373052803236</v>
      </c>
      <c r="L45" s="30">
        <f t="shared" si="24"/>
        <v>-340.73139786643856</v>
      </c>
      <c r="M45" s="30">
        <f t="shared" si="24"/>
        <v>-5.8506740774147374</v>
      </c>
      <c r="N45" s="30">
        <f t="shared" si="24"/>
        <v>-447577.82144141546</v>
      </c>
      <c r="O45" s="30">
        <f t="shared" si="24"/>
        <v>-5342.976228502057</v>
      </c>
      <c r="P45" s="30">
        <f t="shared" si="24"/>
        <v>-6937.3879972415825</v>
      </c>
      <c r="Q45" s="30">
        <f t="shared" si="24"/>
        <v>-229771.92457564455</v>
      </c>
      <c r="R45" s="30">
        <f t="shared" si="24"/>
        <v>-28776.132185347491</v>
      </c>
      <c r="S45" s="30">
        <f t="shared" si="24"/>
        <v>-21567.653312774124</v>
      </c>
      <c r="T45" s="30">
        <f t="shared" si="24"/>
        <v>-5613.2855092575774</v>
      </c>
      <c r="U45" s="30">
        <f t="shared" si="24"/>
        <v>-2806.100559304426</v>
      </c>
      <c r="V45" s="30">
        <f t="shared" si="24"/>
        <v>-2599.22487967392</v>
      </c>
      <c r="W45" s="30">
        <f t="shared" si="24"/>
        <v>-5394.0371652091544</v>
      </c>
      <c r="X45" s="30">
        <f t="shared" si="24"/>
        <v>0</v>
      </c>
      <c r="Y45" s="30">
        <f t="shared" si="24"/>
        <v>-2636.9430882382949</v>
      </c>
      <c r="Z45" s="30">
        <f t="shared" si="24"/>
        <v>-7381.2067813168533</v>
      </c>
      <c r="AA45" s="30"/>
      <c r="AB45" s="30">
        <f t="shared" si="24"/>
        <v>-96974.865678268659</v>
      </c>
      <c r="AC45" s="36"/>
      <c r="AD45" s="30">
        <f t="shared" si="24"/>
        <v>-623.76368232000482</v>
      </c>
      <c r="AE45" s="30">
        <f t="shared" si="24"/>
        <v>-11322.945434381671</v>
      </c>
      <c r="AF45" s="30">
        <f t="shared" si="24"/>
        <v>-10752.443882533711</v>
      </c>
      <c r="AG45" s="30">
        <f t="shared" si="24"/>
        <v>-788.3702530574443</v>
      </c>
      <c r="AH45" s="30">
        <f>AH44</f>
        <v>-12579.419241710719</v>
      </c>
      <c r="AI45" s="30">
        <f t="shared" si="24"/>
        <v>-1453.327703305253</v>
      </c>
      <c r="AJ45" s="31">
        <f>SUM(C45:AI45)</f>
        <v>-945227.17525253701</v>
      </c>
      <c r="AN45" s="5"/>
      <c r="AO45" s="5"/>
      <c r="AP45" s="32"/>
      <c r="AQ45" s="33"/>
      <c r="AR45" s="9"/>
    </row>
    <row r="46" spans="1:44" x14ac:dyDescent="0.25">
      <c r="A46" s="29">
        <v>40543</v>
      </c>
      <c r="B46" s="21"/>
      <c r="C46" s="30">
        <f>C45</f>
        <v>-1789.7108012719959</v>
      </c>
      <c r="D46" s="30">
        <f t="shared" si="24"/>
        <v>-2957.9035541331441</v>
      </c>
      <c r="E46" s="30">
        <f t="shared" si="24"/>
        <v>-261.19223514187479</v>
      </c>
      <c r="F46" s="30">
        <f t="shared" si="24"/>
        <v>-44.733990323674576</v>
      </c>
      <c r="G46" s="30">
        <f t="shared" si="24"/>
        <v>-30124.765812551152</v>
      </c>
      <c r="H46" s="30">
        <f t="shared" si="24"/>
        <v>-8020.3423904011916</v>
      </c>
      <c r="I46" s="30">
        <f t="shared" si="24"/>
        <v>-738.99942421420803</v>
      </c>
      <c r="J46" s="30">
        <f t="shared" si="24"/>
        <v>0</v>
      </c>
      <c r="K46" s="30">
        <f t="shared" si="24"/>
        <v>-43.115373052803236</v>
      </c>
      <c r="L46" s="30">
        <f t="shared" si="24"/>
        <v>-340.73139786643856</v>
      </c>
      <c r="M46" s="30">
        <f t="shared" si="24"/>
        <v>-5.8506740774147374</v>
      </c>
      <c r="N46" s="30">
        <f t="shared" si="24"/>
        <v>-447577.82144141546</v>
      </c>
      <c r="O46" s="30">
        <f t="shared" si="24"/>
        <v>-5342.976228502057</v>
      </c>
      <c r="P46" s="30">
        <f t="shared" si="24"/>
        <v>-6937.3879972415825</v>
      </c>
      <c r="Q46" s="30">
        <f t="shared" si="24"/>
        <v>-229771.92457564455</v>
      </c>
      <c r="R46" s="30">
        <f t="shared" si="24"/>
        <v>-28776.132185347491</v>
      </c>
      <c r="S46" s="30">
        <f t="shared" si="24"/>
        <v>-21567.653312774124</v>
      </c>
      <c r="T46" s="30">
        <f t="shared" si="24"/>
        <v>-5613.2855092575774</v>
      </c>
      <c r="U46" s="30">
        <f t="shared" si="24"/>
        <v>-2806.100559304426</v>
      </c>
      <c r="V46" s="30">
        <f t="shared" si="24"/>
        <v>-2599.22487967392</v>
      </c>
      <c r="W46" s="30">
        <f t="shared" si="24"/>
        <v>-5394.0371652091544</v>
      </c>
      <c r="X46" s="30">
        <f t="shared" si="24"/>
        <v>0</v>
      </c>
      <c r="Y46" s="30">
        <f t="shared" si="24"/>
        <v>-2636.9430882382949</v>
      </c>
      <c r="Z46" s="30">
        <f t="shared" si="24"/>
        <v>-7381.2067813168533</v>
      </c>
      <c r="AA46" s="30"/>
      <c r="AB46" s="30">
        <f t="shared" si="24"/>
        <v>-96974.865678268659</v>
      </c>
      <c r="AC46" s="36"/>
      <c r="AD46" s="30">
        <f t="shared" si="24"/>
        <v>-623.76368232000482</v>
      </c>
      <c r="AE46" s="30">
        <f t="shared" si="24"/>
        <v>-11322.945434381671</v>
      </c>
      <c r="AF46" s="30">
        <f t="shared" si="24"/>
        <v>-10752.443882533711</v>
      </c>
      <c r="AG46" s="30">
        <f t="shared" si="24"/>
        <v>-788.3702530574443</v>
      </c>
      <c r="AH46" s="30">
        <f t="shared" si="24"/>
        <v>-12579.419241710719</v>
      </c>
      <c r="AI46" s="30">
        <f t="shared" si="24"/>
        <v>-1453.327703305253</v>
      </c>
      <c r="AJ46" s="31">
        <f>SUM(C46:AI46)</f>
        <v>-945227.17525253701</v>
      </c>
      <c r="AK46" s="15"/>
      <c r="AN46" s="5"/>
      <c r="AO46" s="5"/>
      <c r="AP46" s="32"/>
      <c r="AQ46" s="33"/>
      <c r="AR46" s="9"/>
    </row>
    <row r="47" spans="1:44" x14ac:dyDescent="0.25">
      <c r="A47" s="39">
        <v>40908</v>
      </c>
      <c r="C47" s="40">
        <f>C46</f>
        <v>-1789.7108012719959</v>
      </c>
      <c r="D47" s="40">
        <f t="shared" si="24"/>
        <v>-2957.9035541331441</v>
      </c>
      <c r="E47" s="40">
        <f t="shared" si="24"/>
        <v>-261.19223514187479</v>
      </c>
      <c r="F47" s="40">
        <f t="shared" si="24"/>
        <v>-44.733990323674576</v>
      </c>
      <c r="G47" s="40">
        <f t="shared" si="24"/>
        <v>-30124.765812551152</v>
      </c>
      <c r="H47" s="40">
        <f t="shared" si="24"/>
        <v>-8020.3423904011916</v>
      </c>
      <c r="I47" s="40">
        <f t="shared" si="24"/>
        <v>-738.99942421420803</v>
      </c>
      <c r="J47" s="40">
        <f t="shared" si="24"/>
        <v>0</v>
      </c>
      <c r="K47" s="40">
        <f t="shared" si="24"/>
        <v>-43.115373052803236</v>
      </c>
      <c r="L47" s="40">
        <f t="shared" si="24"/>
        <v>-340.73139786643856</v>
      </c>
      <c r="M47" s="40">
        <f t="shared" si="24"/>
        <v>-5.8506740774147374</v>
      </c>
      <c r="N47" s="40">
        <f t="shared" si="24"/>
        <v>-447577.82144141546</v>
      </c>
      <c r="O47" s="40">
        <f t="shared" si="24"/>
        <v>-5342.976228502057</v>
      </c>
      <c r="P47" s="40">
        <f t="shared" si="24"/>
        <v>-6937.3879972415825</v>
      </c>
      <c r="Q47" s="40">
        <f t="shared" si="24"/>
        <v>-229771.92457564455</v>
      </c>
      <c r="R47" s="40">
        <f t="shared" si="24"/>
        <v>-28776.132185347491</v>
      </c>
      <c r="S47" s="40">
        <f t="shared" si="24"/>
        <v>-21567.653312774124</v>
      </c>
      <c r="T47" s="40">
        <f t="shared" si="24"/>
        <v>-5613.2855092575774</v>
      </c>
      <c r="U47" s="40">
        <f t="shared" si="24"/>
        <v>-2806.100559304426</v>
      </c>
      <c r="V47" s="40">
        <f t="shared" si="24"/>
        <v>-2599.22487967392</v>
      </c>
      <c r="W47" s="40">
        <f t="shared" si="24"/>
        <v>-5394.0371652091544</v>
      </c>
      <c r="X47" s="41">
        <f t="shared" si="24"/>
        <v>0</v>
      </c>
      <c r="Y47" s="40">
        <f t="shared" si="24"/>
        <v>-2636.9430882382949</v>
      </c>
      <c r="Z47" s="40">
        <f t="shared" si="24"/>
        <v>-7381.2067813168533</v>
      </c>
      <c r="AA47" s="40"/>
      <c r="AB47" s="40">
        <f t="shared" si="24"/>
        <v>-96974.865678268659</v>
      </c>
      <c r="AC47" s="42"/>
      <c r="AD47" s="40">
        <f t="shared" si="24"/>
        <v>-623.76368232000482</v>
      </c>
      <c r="AE47" s="40">
        <f t="shared" si="24"/>
        <v>-11322.945434381671</v>
      </c>
      <c r="AF47" s="40">
        <f t="shared" si="24"/>
        <v>-10752.443882533711</v>
      </c>
      <c r="AG47" s="40">
        <f t="shared" si="24"/>
        <v>-788.3702530574443</v>
      </c>
      <c r="AH47" s="40">
        <f t="shared" si="24"/>
        <v>-12579.419241710719</v>
      </c>
      <c r="AI47" s="40">
        <f t="shared" si="24"/>
        <v>-1453.327703305253</v>
      </c>
      <c r="AJ47" s="31">
        <f>SUM(C47:AI47)</f>
        <v>-945227.17525253701</v>
      </c>
      <c r="AN47" s="5"/>
      <c r="AO47" s="5"/>
      <c r="AP47" s="7"/>
      <c r="AQ47" s="8"/>
      <c r="AR47" s="9"/>
    </row>
    <row r="48" spans="1:44" x14ac:dyDescent="0.25">
      <c r="A48" s="39" t="s">
        <v>21</v>
      </c>
      <c r="C48" s="43">
        <f>SUM(C44:C47)</f>
        <v>-7158.8432050879837</v>
      </c>
      <c r="D48" s="43">
        <f t="shared" ref="D48:AI48" si="25">SUM(D44:D47)</f>
        <v>-11831.614216532576</v>
      </c>
      <c r="E48" s="43">
        <f t="shared" si="25"/>
        <v>-1044.7689405674992</v>
      </c>
      <c r="F48" s="43">
        <f t="shared" si="25"/>
        <v>-178.9359612946983</v>
      </c>
      <c r="G48" s="43">
        <f t="shared" si="25"/>
        <v>-120499.06325020461</v>
      </c>
      <c r="H48" s="43">
        <f t="shared" si="25"/>
        <v>-32081.369561604766</v>
      </c>
      <c r="I48" s="43">
        <f t="shared" si="25"/>
        <v>-2955.9976968568321</v>
      </c>
      <c r="J48" s="43">
        <f t="shared" si="25"/>
        <v>0</v>
      </c>
      <c r="K48" s="43">
        <f t="shared" si="25"/>
        <v>-172.46149221121294</v>
      </c>
      <c r="L48" s="43">
        <f t="shared" si="25"/>
        <v>-1362.9255914657542</v>
      </c>
      <c r="M48" s="43">
        <f t="shared" si="25"/>
        <v>-23.40269630965895</v>
      </c>
      <c r="N48" s="43">
        <f t="shared" si="25"/>
        <v>-1790311.2857656619</v>
      </c>
      <c r="O48" s="43">
        <f t="shared" si="25"/>
        <v>-21371.904914008228</v>
      </c>
      <c r="P48" s="43">
        <f t="shared" si="25"/>
        <v>-27749.55198896633</v>
      </c>
      <c r="Q48" s="43">
        <f t="shared" si="25"/>
        <v>-919087.69830257818</v>
      </c>
      <c r="R48" s="43">
        <f t="shared" si="25"/>
        <v>-115104.52874138996</v>
      </c>
      <c r="S48" s="43">
        <f t="shared" si="25"/>
        <v>-86270.613251096496</v>
      </c>
      <c r="T48" s="43">
        <f t="shared" si="25"/>
        <v>-22453.142037030309</v>
      </c>
      <c r="U48" s="43">
        <f t="shared" si="25"/>
        <v>-11224.402237217704</v>
      </c>
      <c r="V48" s="43">
        <f t="shared" si="25"/>
        <v>-10396.89951869568</v>
      </c>
      <c r="W48" s="43">
        <f t="shared" si="25"/>
        <v>-21576.148660836618</v>
      </c>
      <c r="X48" s="34">
        <f t="shared" si="25"/>
        <v>0</v>
      </c>
      <c r="Y48" s="43">
        <f t="shared" si="25"/>
        <v>-10547.77235295318</v>
      </c>
      <c r="Z48" s="43">
        <f t="shared" si="25"/>
        <v>-29524.827125267413</v>
      </c>
      <c r="AA48" s="43"/>
      <c r="AB48" s="43">
        <f t="shared" si="25"/>
        <v>-387899.46271307464</v>
      </c>
      <c r="AC48" s="43">
        <f t="shared" si="25"/>
        <v>0</v>
      </c>
      <c r="AD48" s="43">
        <f t="shared" si="25"/>
        <v>-2495.0547292800193</v>
      </c>
      <c r="AE48" s="43">
        <f t="shared" si="25"/>
        <v>-45291.781737526682</v>
      </c>
      <c r="AF48" s="43">
        <f t="shared" si="25"/>
        <v>-43009.775530134844</v>
      </c>
      <c r="AG48" s="43">
        <f t="shared" si="25"/>
        <v>-3153.4810122297772</v>
      </c>
      <c r="AH48" s="43">
        <f t="shared" si="25"/>
        <v>-50317.676966842875</v>
      </c>
      <c r="AI48" s="43">
        <f t="shared" si="25"/>
        <v>-5813.3108132210118</v>
      </c>
      <c r="AJ48" s="44">
        <f>SUM(AJ44:AJ47)</f>
        <v>-3780908.701010148</v>
      </c>
      <c r="AN48" s="5"/>
      <c r="AO48" s="5"/>
      <c r="AP48" s="7"/>
      <c r="AQ48" s="8"/>
      <c r="AR48" s="9"/>
    </row>
    <row r="49" spans="1:44" x14ac:dyDescent="0.25">
      <c r="A49" s="39"/>
      <c r="C49" s="40"/>
      <c r="D49" s="40"/>
      <c r="E49" s="40"/>
      <c r="F49" s="40"/>
      <c r="G49" s="40"/>
      <c r="H49" s="40"/>
      <c r="I49" s="40"/>
      <c r="J49" s="41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1"/>
      <c r="Y49" s="41"/>
      <c r="Z49" s="41"/>
      <c r="AA49" s="41"/>
      <c r="AB49" s="41"/>
      <c r="AC49" s="41"/>
      <c r="AD49" s="40"/>
      <c r="AE49" s="40"/>
      <c r="AF49" s="40"/>
      <c r="AG49" s="40"/>
      <c r="AH49" s="40"/>
      <c r="AI49" s="40"/>
      <c r="AJ49" s="31"/>
      <c r="AN49" s="5"/>
      <c r="AO49" s="5"/>
      <c r="AP49" s="7"/>
      <c r="AQ49" s="8"/>
      <c r="AR49" s="9"/>
    </row>
    <row r="50" spans="1:44" x14ac:dyDescent="0.25">
      <c r="A50" s="39"/>
      <c r="C50" s="40"/>
      <c r="D50" s="19"/>
      <c r="E50" s="40"/>
      <c r="F50" s="40"/>
      <c r="G50" s="40"/>
      <c r="H50" s="40"/>
      <c r="I50" s="40"/>
      <c r="J50" s="41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1"/>
      <c r="Y50" s="40"/>
      <c r="Z50" s="40"/>
      <c r="AA50" s="40"/>
      <c r="AB50" s="40"/>
      <c r="AC50" s="40"/>
      <c r="AD50" s="20"/>
      <c r="AE50" s="20"/>
      <c r="AG50" s="40"/>
      <c r="AJ50" s="31"/>
      <c r="AN50" s="5"/>
      <c r="AO50" s="5"/>
      <c r="AP50" s="7"/>
      <c r="AQ50" s="8"/>
      <c r="AR50" s="9"/>
    </row>
    <row r="51" spans="1:44" x14ac:dyDescent="0.25">
      <c r="A51" s="39">
        <v>40939</v>
      </c>
      <c r="C51" s="45">
        <f>+C47/12</f>
        <v>-149.14256677266633</v>
      </c>
      <c r="D51" s="45">
        <f t="shared" ref="D51:AB51" si="26">+D47/12</f>
        <v>-246.49196284442868</v>
      </c>
      <c r="E51" s="45">
        <f t="shared" si="26"/>
        <v>-21.766019595156234</v>
      </c>
      <c r="F51" s="45">
        <f t="shared" si="26"/>
        <v>-3.7278325269728811</v>
      </c>
      <c r="G51" s="45">
        <f t="shared" si="26"/>
        <v>-2510.3971510459291</v>
      </c>
      <c r="H51" s="45">
        <f t="shared" si="26"/>
        <v>-668.36186586676592</v>
      </c>
      <c r="I51" s="45">
        <f t="shared" si="26"/>
        <v>-61.583285351184003</v>
      </c>
      <c r="J51" s="41">
        <v>0</v>
      </c>
      <c r="K51" s="45">
        <f t="shared" ref="K51:L51" si="27">+K47/12</f>
        <v>-3.5929477544002695</v>
      </c>
      <c r="L51" s="45">
        <f t="shared" si="27"/>
        <v>-28.394283155536545</v>
      </c>
      <c r="M51" s="45">
        <f t="shared" si="26"/>
        <v>-0.48755617311789479</v>
      </c>
      <c r="N51" s="45">
        <f t="shared" si="26"/>
        <v>-37298.15178678462</v>
      </c>
      <c r="O51" s="45">
        <f t="shared" si="26"/>
        <v>-445.24801904183806</v>
      </c>
      <c r="P51" s="45">
        <f t="shared" si="26"/>
        <v>-578.11566643679851</v>
      </c>
      <c r="Q51" s="45">
        <f t="shared" si="26"/>
        <v>-19147.660381303711</v>
      </c>
      <c r="R51" s="45">
        <f t="shared" si="26"/>
        <v>-2398.0110154456243</v>
      </c>
      <c r="S51" s="45">
        <f t="shared" si="26"/>
        <v>-1797.304442731177</v>
      </c>
      <c r="T51" s="45">
        <f t="shared" si="26"/>
        <v>-467.77379243813147</v>
      </c>
      <c r="U51" s="45">
        <f t="shared" si="26"/>
        <v>-233.84171327536885</v>
      </c>
      <c r="V51" s="45">
        <f t="shared" si="26"/>
        <v>-216.60207330616001</v>
      </c>
      <c r="W51" s="45">
        <f t="shared" si="26"/>
        <v>-449.50309710076289</v>
      </c>
      <c r="X51" s="41">
        <v>0</v>
      </c>
      <c r="Y51" s="45">
        <f t="shared" si="26"/>
        <v>-219.74525735319125</v>
      </c>
      <c r="Z51" s="45">
        <f t="shared" si="26"/>
        <v>-615.10056510973777</v>
      </c>
      <c r="AA51" s="45"/>
      <c r="AB51" s="45">
        <f t="shared" si="26"/>
        <v>-8081.2388065223886</v>
      </c>
      <c r="AC51" s="42"/>
      <c r="AD51" s="45">
        <f t="shared" ref="AD51:AI51" si="28">+AD47/12</f>
        <v>-51.980306860000404</v>
      </c>
      <c r="AE51" s="45">
        <f t="shared" si="28"/>
        <v>-943.57878619847259</v>
      </c>
      <c r="AF51" s="45">
        <f t="shared" si="28"/>
        <v>-896.03699021114255</v>
      </c>
      <c r="AG51" s="45">
        <f t="shared" si="28"/>
        <v>-65.697521088120354</v>
      </c>
      <c r="AH51" s="45">
        <f t="shared" si="28"/>
        <v>-1048.2849368092266</v>
      </c>
      <c r="AI51" s="45">
        <f t="shared" si="28"/>
        <v>-121.11064194210441</v>
      </c>
      <c r="AJ51" s="31">
        <f t="shared" ref="AJ51:AJ62" si="29">SUM(C51:AI51)</f>
        <v>-78768.931271044741</v>
      </c>
      <c r="AN51" s="5"/>
      <c r="AO51" s="5"/>
      <c r="AP51" s="7"/>
      <c r="AQ51" s="8"/>
      <c r="AR51" s="9"/>
    </row>
    <row r="52" spans="1:44" x14ac:dyDescent="0.25">
      <c r="A52" s="39">
        <v>40967</v>
      </c>
      <c r="C52" s="19">
        <f>C51</f>
        <v>-149.14256677266633</v>
      </c>
      <c r="D52" s="19">
        <f t="shared" ref="D52:AI54" si="30">D51</f>
        <v>-246.49196284442868</v>
      </c>
      <c r="E52" s="19">
        <f t="shared" si="30"/>
        <v>-21.766019595156234</v>
      </c>
      <c r="F52" s="19">
        <f t="shared" si="30"/>
        <v>-3.7278325269728811</v>
      </c>
      <c r="G52" s="19">
        <f t="shared" si="30"/>
        <v>-2510.3971510459291</v>
      </c>
      <c r="H52" s="19">
        <f t="shared" si="30"/>
        <v>-668.36186586676592</v>
      </c>
      <c r="I52" s="19">
        <f t="shared" si="30"/>
        <v>-61.583285351184003</v>
      </c>
      <c r="J52" s="41">
        <v>0</v>
      </c>
      <c r="K52" s="19">
        <f t="shared" ref="K52:L54" si="31">K51</f>
        <v>-3.5929477544002695</v>
      </c>
      <c r="L52" s="19">
        <f t="shared" si="31"/>
        <v>-28.394283155536545</v>
      </c>
      <c r="M52" s="19">
        <f>M51</f>
        <v>-0.48755617311789479</v>
      </c>
      <c r="N52" s="19">
        <f t="shared" si="30"/>
        <v>-37298.15178678462</v>
      </c>
      <c r="O52" s="19">
        <f t="shared" si="30"/>
        <v>-445.24801904183806</v>
      </c>
      <c r="P52" s="19">
        <f t="shared" si="30"/>
        <v>-578.11566643679851</v>
      </c>
      <c r="Q52" s="19">
        <f t="shared" si="30"/>
        <v>-19147.660381303711</v>
      </c>
      <c r="R52" s="19">
        <f t="shared" si="30"/>
        <v>-2398.0110154456243</v>
      </c>
      <c r="S52" s="19">
        <f t="shared" si="30"/>
        <v>-1797.304442731177</v>
      </c>
      <c r="T52" s="19">
        <f t="shared" si="30"/>
        <v>-467.77379243813147</v>
      </c>
      <c r="U52" s="19">
        <f t="shared" si="30"/>
        <v>-233.84171327536885</v>
      </c>
      <c r="V52" s="19">
        <f t="shared" si="30"/>
        <v>-216.60207330616001</v>
      </c>
      <c r="W52" s="19">
        <f t="shared" si="30"/>
        <v>-449.50309710076289</v>
      </c>
      <c r="X52" s="41">
        <v>0</v>
      </c>
      <c r="Y52" s="19">
        <f t="shared" si="30"/>
        <v>-219.74525735319125</v>
      </c>
      <c r="Z52" s="19">
        <f t="shared" si="30"/>
        <v>-615.10056510973777</v>
      </c>
      <c r="AA52" s="19"/>
      <c r="AB52" s="19">
        <f t="shared" si="30"/>
        <v>-8081.2388065223886</v>
      </c>
      <c r="AC52" s="42"/>
      <c r="AD52" s="19">
        <f t="shared" si="30"/>
        <v>-51.980306860000404</v>
      </c>
      <c r="AE52" s="19">
        <f t="shared" si="30"/>
        <v>-943.57878619847259</v>
      </c>
      <c r="AF52" s="19">
        <f t="shared" si="30"/>
        <v>-896.03699021114255</v>
      </c>
      <c r="AG52" s="19">
        <f t="shared" si="30"/>
        <v>-65.697521088120354</v>
      </c>
      <c r="AH52" s="19">
        <f t="shared" si="30"/>
        <v>-1048.2849368092266</v>
      </c>
      <c r="AI52" s="19">
        <f t="shared" si="30"/>
        <v>-121.11064194210441</v>
      </c>
      <c r="AJ52" s="31">
        <f t="shared" si="29"/>
        <v>-78768.931271044741</v>
      </c>
      <c r="AN52" s="5"/>
      <c r="AO52" s="5"/>
      <c r="AP52" s="7"/>
      <c r="AQ52" s="8"/>
      <c r="AR52" s="9"/>
    </row>
    <row r="53" spans="1:44" x14ac:dyDescent="0.25">
      <c r="A53" s="39">
        <v>40999</v>
      </c>
      <c r="C53" s="19">
        <f t="shared" ref="C53:C54" si="32">C52</f>
        <v>-149.14256677266633</v>
      </c>
      <c r="D53" s="19">
        <f t="shared" si="30"/>
        <v>-246.49196284442868</v>
      </c>
      <c r="E53" s="19">
        <f t="shared" si="30"/>
        <v>-21.766019595156234</v>
      </c>
      <c r="F53" s="19">
        <f t="shared" si="30"/>
        <v>-3.7278325269728811</v>
      </c>
      <c r="G53" s="19">
        <f t="shared" si="30"/>
        <v>-2510.3971510459291</v>
      </c>
      <c r="H53" s="19">
        <f t="shared" si="30"/>
        <v>-668.36186586676592</v>
      </c>
      <c r="I53" s="19">
        <f t="shared" si="30"/>
        <v>-61.583285351184003</v>
      </c>
      <c r="J53" s="41">
        <v>0</v>
      </c>
      <c r="K53" s="19">
        <f t="shared" si="31"/>
        <v>-3.5929477544002695</v>
      </c>
      <c r="L53" s="19">
        <f t="shared" si="31"/>
        <v>-28.394283155536545</v>
      </c>
      <c r="M53" s="19">
        <f>M52</f>
        <v>-0.48755617311789479</v>
      </c>
      <c r="N53" s="19">
        <f t="shared" si="30"/>
        <v>-37298.15178678462</v>
      </c>
      <c r="O53" s="19">
        <f t="shared" si="30"/>
        <v>-445.24801904183806</v>
      </c>
      <c r="P53" s="19">
        <f t="shared" si="30"/>
        <v>-578.11566643679851</v>
      </c>
      <c r="Q53" s="19">
        <f t="shared" si="30"/>
        <v>-19147.660381303711</v>
      </c>
      <c r="R53" s="19">
        <f t="shared" si="30"/>
        <v>-2398.0110154456243</v>
      </c>
      <c r="S53" s="19">
        <f t="shared" si="30"/>
        <v>-1797.304442731177</v>
      </c>
      <c r="T53" s="19">
        <f t="shared" si="30"/>
        <v>-467.77379243813147</v>
      </c>
      <c r="U53" s="19">
        <f t="shared" si="30"/>
        <v>-233.84171327536885</v>
      </c>
      <c r="V53" s="19">
        <f t="shared" si="30"/>
        <v>-216.60207330616001</v>
      </c>
      <c r="W53" s="19">
        <f t="shared" si="30"/>
        <v>-449.50309710076289</v>
      </c>
      <c r="X53" s="41">
        <v>0</v>
      </c>
      <c r="Y53" s="19">
        <f t="shared" si="30"/>
        <v>-219.74525735319125</v>
      </c>
      <c r="Z53" s="19">
        <f t="shared" si="30"/>
        <v>-615.10056510973777</v>
      </c>
      <c r="AA53" s="19"/>
      <c r="AB53" s="19">
        <f t="shared" si="30"/>
        <v>-8081.2388065223886</v>
      </c>
      <c r="AC53" s="42"/>
      <c r="AD53" s="19">
        <f t="shared" si="30"/>
        <v>-51.980306860000404</v>
      </c>
      <c r="AE53" s="19">
        <f t="shared" si="30"/>
        <v>-943.57878619847259</v>
      </c>
      <c r="AF53" s="19">
        <f t="shared" si="30"/>
        <v>-896.03699021114255</v>
      </c>
      <c r="AG53" s="19">
        <f t="shared" si="30"/>
        <v>-65.697521088120354</v>
      </c>
      <c r="AH53" s="19">
        <f t="shared" si="30"/>
        <v>-1048.2849368092266</v>
      </c>
      <c r="AI53" s="19">
        <f t="shared" si="30"/>
        <v>-121.11064194210441</v>
      </c>
      <c r="AJ53" s="31">
        <f t="shared" si="29"/>
        <v>-78768.931271044741</v>
      </c>
      <c r="AN53" s="5"/>
      <c r="AO53" s="5"/>
      <c r="AP53" s="7"/>
      <c r="AQ53" s="8"/>
      <c r="AR53" s="9"/>
    </row>
    <row r="54" spans="1:44" x14ac:dyDescent="0.25">
      <c r="A54" s="39">
        <v>41029</v>
      </c>
      <c r="C54" s="19">
        <f t="shared" si="32"/>
        <v>-149.14256677266633</v>
      </c>
      <c r="D54" s="19">
        <f t="shared" si="30"/>
        <v>-246.49196284442868</v>
      </c>
      <c r="E54" s="19">
        <f t="shared" si="30"/>
        <v>-21.766019595156234</v>
      </c>
      <c r="F54" s="19">
        <f t="shared" si="30"/>
        <v>-3.7278325269728811</v>
      </c>
      <c r="G54" s="19">
        <f t="shared" si="30"/>
        <v>-2510.3971510459291</v>
      </c>
      <c r="H54" s="19">
        <f t="shared" si="30"/>
        <v>-668.36186586676592</v>
      </c>
      <c r="I54" s="19">
        <f t="shared" si="30"/>
        <v>-61.583285351184003</v>
      </c>
      <c r="J54" s="41">
        <v>0</v>
      </c>
      <c r="K54" s="19">
        <f t="shared" si="31"/>
        <v>-3.5929477544002695</v>
      </c>
      <c r="L54" s="19">
        <f t="shared" si="31"/>
        <v>-28.394283155536545</v>
      </c>
      <c r="M54" s="19">
        <f>M53</f>
        <v>-0.48755617311789479</v>
      </c>
      <c r="N54" s="19">
        <f t="shared" si="30"/>
        <v>-37298.15178678462</v>
      </c>
      <c r="O54" s="19">
        <f t="shared" si="30"/>
        <v>-445.24801904183806</v>
      </c>
      <c r="P54" s="19">
        <f t="shared" si="30"/>
        <v>-578.11566643679851</v>
      </c>
      <c r="Q54" s="19">
        <f t="shared" si="30"/>
        <v>-19147.660381303711</v>
      </c>
      <c r="R54" s="19">
        <f t="shared" si="30"/>
        <v>-2398.0110154456243</v>
      </c>
      <c r="S54" s="19">
        <f t="shared" si="30"/>
        <v>-1797.304442731177</v>
      </c>
      <c r="T54" s="19">
        <f t="shared" si="30"/>
        <v>-467.77379243813147</v>
      </c>
      <c r="U54" s="19">
        <f t="shared" si="30"/>
        <v>-233.84171327536885</v>
      </c>
      <c r="V54" s="19">
        <f t="shared" si="30"/>
        <v>-216.60207330616001</v>
      </c>
      <c r="W54" s="19">
        <f t="shared" si="30"/>
        <v>-449.50309710076289</v>
      </c>
      <c r="X54" s="41">
        <v>0</v>
      </c>
      <c r="Y54" s="19">
        <f t="shared" si="30"/>
        <v>-219.74525735319125</v>
      </c>
      <c r="Z54" s="19">
        <f t="shared" si="30"/>
        <v>-615.10056510973777</v>
      </c>
      <c r="AA54" s="19"/>
      <c r="AB54" s="19">
        <f t="shared" si="30"/>
        <v>-8081.2388065223886</v>
      </c>
      <c r="AC54" s="42"/>
      <c r="AD54" s="19">
        <f t="shared" si="30"/>
        <v>-51.980306860000404</v>
      </c>
      <c r="AE54" s="19">
        <f t="shared" si="30"/>
        <v>-943.57878619847259</v>
      </c>
      <c r="AF54" s="19">
        <f t="shared" si="30"/>
        <v>-896.03699021114255</v>
      </c>
      <c r="AG54" s="19">
        <f t="shared" si="30"/>
        <v>-65.697521088120354</v>
      </c>
      <c r="AH54" s="19">
        <f t="shared" si="30"/>
        <v>-1048.2849368092266</v>
      </c>
      <c r="AI54" s="19">
        <f t="shared" si="30"/>
        <v>-121.11064194210441</v>
      </c>
      <c r="AJ54" s="31">
        <f t="shared" si="29"/>
        <v>-78768.931271044741</v>
      </c>
      <c r="AN54" s="5"/>
      <c r="AO54" s="5"/>
      <c r="AP54" s="7"/>
      <c r="AQ54" s="8"/>
      <c r="AR54" s="9"/>
    </row>
    <row r="55" spans="1:44" s="46" customFormat="1" x14ac:dyDescent="0.25">
      <c r="A55" s="39">
        <v>41060</v>
      </c>
      <c r="B55" s="19" t="s">
        <v>19</v>
      </c>
      <c r="C55" s="19">
        <f t="shared" ref="C55:I55" si="33">(C9*C14)/12</f>
        <v>-147.278284688008</v>
      </c>
      <c r="D55" s="19">
        <f t="shared" si="33"/>
        <v>-246.49196284442868</v>
      </c>
      <c r="E55" s="19">
        <f t="shared" si="33"/>
        <v>-21.923744374831276</v>
      </c>
      <c r="F55" s="19">
        <f t="shared" si="33"/>
        <v>-3.6556809296766324</v>
      </c>
      <c r="G55" s="19">
        <f t="shared" si="33"/>
        <v>-2297.0954323296087</v>
      </c>
      <c r="H55" s="19">
        <f t="shared" si="33"/>
        <v>-637.98178105464024</v>
      </c>
      <c r="I55" s="19">
        <f t="shared" si="33"/>
        <v>-59.357383471020732</v>
      </c>
      <c r="J55" s="41">
        <v>0</v>
      </c>
      <c r="K55" s="19">
        <f t="shared" ref="K55:W55" si="34">(K9*K14)/12</f>
        <v>-4.0144667646930383</v>
      </c>
      <c r="L55" s="19">
        <f t="shared" si="34"/>
        <v>-28.071620846950903</v>
      </c>
      <c r="M55" s="19">
        <f t="shared" si="34"/>
        <v>-0.48502997532971909</v>
      </c>
      <c r="N55" s="19">
        <f t="shared" si="34"/>
        <v>-31352.069617876925</v>
      </c>
      <c r="O55" s="19">
        <f t="shared" si="34"/>
        <v>-462.59534445905257</v>
      </c>
      <c r="P55" s="19">
        <f t="shared" si="34"/>
        <v>-587.91423705437137</v>
      </c>
      <c r="Q55" s="19">
        <f t="shared" si="34"/>
        <v>-12968.805435563861</v>
      </c>
      <c r="R55" s="19">
        <f t="shared" si="34"/>
        <v>-2801.6366319067688</v>
      </c>
      <c r="S55" s="19">
        <f t="shared" si="34"/>
        <v>-1797.304442731177</v>
      </c>
      <c r="T55" s="19">
        <f t="shared" si="34"/>
        <v>-471.42827519155435</v>
      </c>
      <c r="U55" s="19">
        <f t="shared" si="34"/>
        <v>-232.15939879137341</v>
      </c>
      <c r="V55" s="19">
        <f t="shared" si="34"/>
        <v>-229.66350486231036</v>
      </c>
      <c r="W55" s="19">
        <f t="shared" si="34"/>
        <v>-450.99646287186175</v>
      </c>
      <c r="X55" s="41">
        <v>0</v>
      </c>
      <c r="Y55" s="19">
        <f>(Y9*Y14)/12</f>
        <v>-219.74080013614994</v>
      </c>
      <c r="Z55" s="19">
        <f>(Z9*Z14)/12</f>
        <v>-456.6083949587624</v>
      </c>
      <c r="AA55" s="19"/>
      <c r="AB55" s="19">
        <f>(AB9*AB14)/12</f>
        <v>-7383.3884492992738</v>
      </c>
      <c r="AC55" s="42"/>
      <c r="AD55" s="19">
        <f t="shared" ref="AD55:AI55" si="35">(AD9*AD14)/12</f>
        <v>-51.980306860000404</v>
      </c>
      <c r="AE55" s="19">
        <f t="shared" si="35"/>
        <v>-941.21983923297637</v>
      </c>
      <c r="AF55" s="19">
        <f t="shared" si="35"/>
        <v>-873.45459981878241</v>
      </c>
      <c r="AG55" s="19">
        <f t="shared" si="35"/>
        <v>-25.298616611120107</v>
      </c>
      <c r="AH55" s="19">
        <f t="shared" si="35"/>
        <v>-1046.7132952248051</v>
      </c>
      <c r="AI55" s="19">
        <f t="shared" si="35"/>
        <v>-121.11064194210441</v>
      </c>
      <c r="AJ55" s="31">
        <f t="shared" si="29"/>
        <v>-65920.443682672398</v>
      </c>
      <c r="AN55" s="47"/>
      <c r="AO55" s="47"/>
      <c r="AP55" s="48"/>
      <c r="AQ55" s="49"/>
      <c r="AR55" s="47"/>
    </row>
    <row r="56" spans="1:44" s="46" customFormat="1" x14ac:dyDescent="0.25">
      <c r="A56" s="39">
        <v>41090</v>
      </c>
      <c r="B56" s="19"/>
      <c r="C56" s="19">
        <f>+C55</f>
        <v>-147.278284688008</v>
      </c>
      <c r="D56" s="19">
        <f t="shared" ref="D56:AI62" si="36">+D55</f>
        <v>-246.49196284442868</v>
      </c>
      <c r="E56" s="19">
        <f t="shared" si="36"/>
        <v>-21.923744374831276</v>
      </c>
      <c r="F56" s="19">
        <f t="shared" si="36"/>
        <v>-3.6556809296766324</v>
      </c>
      <c r="G56" s="19">
        <f t="shared" si="36"/>
        <v>-2297.0954323296087</v>
      </c>
      <c r="H56" s="19">
        <f t="shared" si="36"/>
        <v>-637.98178105464024</v>
      </c>
      <c r="I56" s="19">
        <f t="shared" si="36"/>
        <v>-59.357383471020732</v>
      </c>
      <c r="J56" s="41">
        <v>0</v>
      </c>
      <c r="K56" s="19">
        <f t="shared" ref="K56:L62" si="37">+K55</f>
        <v>-4.0144667646930383</v>
      </c>
      <c r="L56" s="19">
        <f t="shared" si="37"/>
        <v>-28.071620846950903</v>
      </c>
      <c r="M56" s="19">
        <f t="shared" si="36"/>
        <v>-0.48502997532971909</v>
      </c>
      <c r="N56" s="19">
        <f t="shared" si="36"/>
        <v>-31352.069617876925</v>
      </c>
      <c r="O56" s="19">
        <f t="shared" si="36"/>
        <v>-462.59534445905257</v>
      </c>
      <c r="P56" s="19">
        <f t="shared" si="36"/>
        <v>-587.91423705437137</v>
      </c>
      <c r="Q56" s="19">
        <f t="shared" si="36"/>
        <v>-12968.805435563861</v>
      </c>
      <c r="R56" s="19">
        <f t="shared" si="36"/>
        <v>-2801.6366319067688</v>
      </c>
      <c r="S56" s="19">
        <f t="shared" si="36"/>
        <v>-1797.304442731177</v>
      </c>
      <c r="T56" s="19">
        <f t="shared" si="36"/>
        <v>-471.42827519155435</v>
      </c>
      <c r="U56" s="19">
        <f t="shared" si="36"/>
        <v>-232.15939879137341</v>
      </c>
      <c r="V56" s="19">
        <f t="shared" si="36"/>
        <v>-229.66350486231036</v>
      </c>
      <c r="W56" s="19">
        <f t="shared" si="36"/>
        <v>-450.99646287186175</v>
      </c>
      <c r="X56" s="41">
        <v>0</v>
      </c>
      <c r="Y56" s="19">
        <f t="shared" si="36"/>
        <v>-219.74080013614994</v>
      </c>
      <c r="Z56" s="19">
        <f t="shared" si="36"/>
        <v>-456.6083949587624</v>
      </c>
      <c r="AA56" s="19"/>
      <c r="AB56" s="19">
        <f t="shared" si="36"/>
        <v>-7383.3884492992738</v>
      </c>
      <c r="AC56" s="42"/>
      <c r="AD56" s="19">
        <f t="shared" si="36"/>
        <v>-51.980306860000404</v>
      </c>
      <c r="AE56" s="19">
        <f t="shared" si="36"/>
        <v>-941.21983923297637</v>
      </c>
      <c r="AF56" s="19">
        <f t="shared" si="36"/>
        <v>-873.45459981878241</v>
      </c>
      <c r="AG56" s="19">
        <f t="shared" si="36"/>
        <v>-25.298616611120107</v>
      </c>
      <c r="AH56" s="19">
        <f t="shared" si="36"/>
        <v>-1046.7132952248051</v>
      </c>
      <c r="AI56" s="19">
        <f t="shared" si="36"/>
        <v>-121.11064194210441</v>
      </c>
      <c r="AJ56" s="31">
        <f t="shared" si="29"/>
        <v>-65920.443682672398</v>
      </c>
      <c r="AN56" s="47"/>
      <c r="AO56" s="47"/>
      <c r="AP56" s="48"/>
      <c r="AQ56" s="49"/>
      <c r="AR56" s="47"/>
    </row>
    <row r="57" spans="1:44" s="46" customFormat="1" x14ac:dyDescent="0.25">
      <c r="A57" s="39">
        <v>41121</v>
      </c>
      <c r="B57" s="19"/>
      <c r="C57" s="19">
        <f t="shared" ref="C57:C62" si="38">+C56</f>
        <v>-147.278284688008</v>
      </c>
      <c r="D57" s="19">
        <f t="shared" si="36"/>
        <v>-246.49196284442868</v>
      </c>
      <c r="E57" s="19">
        <f t="shared" si="36"/>
        <v>-21.923744374831276</v>
      </c>
      <c r="F57" s="19">
        <f t="shared" si="36"/>
        <v>-3.6556809296766324</v>
      </c>
      <c r="G57" s="19">
        <f t="shared" si="36"/>
        <v>-2297.0954323296087</v>
      </c>
      <c r="H57" s="19">
        <f t="shared" si="36"/>
        <v>-637.98178105464024</v>
      </c>
      <c r="I57" s="19">
        <f t="shared" si="36"/>
        <v>-59.357383471020732</v>
      </c>
      <c r="J57" s="41">
        <v>0</v>
      </c>
      <c r="K57" s="19">
        <f t="shared" si="37"/>
        <v>-4.0144667646930383</v>
      </c>
      <c r="L57" s="19">
        <f t="shared" si="37"/>
        <v>-28.071620846950903</v>
      </c>
      <c r="M57" s="19">
        <f t="shared" si="36"/>
        <v>-0.48502997532971909</v>
      </c>
      <c r="N57" s="19">
        <f t="shared" si="36"/>
        <v>-31352.069617876925</v>
      </c>
      <c r="O57" s="19">
        <f t="shared" si="36"/>
        <v>-462.59534445905257</v>
      </c>
      <c r="P57" s="19">
        <f t="shared" si="36"/>
        <v>-587.91423705437137</v>
      </c>
      <c r="Q57" s="19">
        <f t="shared" si="36"/>
        <v>-12968.805435563861</v>
      </c>
      <c r="R57" s="19">
        <f t="shared" si="36"/>
        <v>-2801.6366319067688</v>
      </c>
      <c r="S57" s="19">
        <f t="shared" si="36"/>
        <v>-1797.304442731177</v>
      </c>
      <c r="T57" s="19">
        <f t="shared" si="36"/>
        <v>-471.42827519155435</v>
      </c>
      <c r="U57" s="19">
        <f t="shared" si="36"/>
        <v>-232.15939879137341</v>
      </c>
      <c r="V57" s="19">
        <f t="shared" si="36"/>
        <v>-229.66350486231036</v>
      </c>
      <c r="W57" s="19">
        <f t="shared" si="36"/>
        <v>-450.99646287186175</v>
      </c>
      <c r="X57" s="41">
        <v>0</v>
      </c>
      <c r="Y57" s="19">
        <f t="shared" si="36"/>
        <v>-219.74080013614994</v>
      </c>
      <c r="Z57" s="19">
        <f t="shared" si="36"/>
        <v>-456.6083949587624</v>
      </c>
      <c r="AA57" s="19"/>
      <c r="AB57" s="19">
        <f t="shared" si="36"/>
        <v>-7383.3884492992738</v>
      </c>
      <c r="AC57" s="42"/>
      <c r="AD57" s="19">
        <f t="shared" si="36"/>
        <v>-51.980306860000404</v>
      </c>
      <c r="AE57" s="19">
        <f t="shared" si="36"/>
        <v>-941.21983923297637</v>
      </c>
      <c r="AF57" s="19">
        <f t="shared" si="36"/>
        <v>-873.45459981878241</v>
      </c>
      <c r="AG57" s="19">
        <f t="shared" si="36"/>
        <v>-25.298616611120107</v>
      </c>
      <c r="AH57" s="19">
        <f t="shared" si="36"/>
        <v>-1046.7132952248051</v>
      </c>
      <c r="AI57" s="19">
        <f t="shared" si="36"/>
        <v>-121.11064194210441</v>
      </c>
      <c r="AJ57" s="31">
        <f t="shared" si="29"/>
        <v>-65920.443682672398</v>
      </c>
      <c r="AN57" s="47"/>
      <c r="AO57" s="47"/>
      <c r="AP57" s="48"/>
      <c r="AQ57" s="49"/>
      <c r="AR57" s="47"/>
    </row>
    <row r="58" spans="1:44" s="46" customFormat="1" x14ac:dyDescent="0.25">
      <c r="A58" s="39">
        <v>41152</v>
      </c>
      <c r="B58" s="19"/>
      <c r="C58" s="19">
        <f t="shared" si="38"/>
        <v>-147.278284688008</v>
      </c>
      <c r="D58" s="19">
        <f t="shared" si="36"/>
        <v>-246.49196284442868</v>
      </c>
      <c r="E58" s="19">
        <f t="shared" si="36"/>
        <v>-21.923744374831276</v>
      </c>
      <c r="F58" s="19">
        <f t="shared" si="36"/>
        <v>-3.6556809296766324</v>
      </c>
      <c r="G58" s="19">
        <f t="shared" si="36"/>
        <v>-2297.0954323296087</v>
      </c>
      <c r="H58" s="19">
        <f t="shared" si="36"/>
        <v>-637.98178105464024</v>
      </c>
      <c r="I58" s="19">
        <f t="shared" si="36"/>
        <v>-59.357383471020732</v>
      </c>
      <c r="J58" s="41">
        <v>0</v>
      </c>
      <c r="K58" s="19">
        <f t="shared" si="37"/>
        <v>-4.0144667646930383</v>
      </c>
      <c r="L58" s="19">
        <f t="shared" si="37"/>
        <v>-28.071620846950903</v>
      </c>
      <c r="M58" s="19">
        <f t="shared" si="36"/>
        <v>-0.48502997532971909</v>
      </c>
      <c r="N58" s="19">
        <f t="shared" si="36"/>
        <v>-31352.069617876925</v>
      </c>
      <c r="O58" s="19">
        <f t="shared" si="36"/>
        <v>-462.59534445905257</v>
      </c>
      <c r="P58" s="19">
        <f t="shared" si="36"/>
        <v>-587.91423705437137</v>
      </c>
      <c r="Q58" s="19">
        <f t="shared" si="36"/>
        <v>-12968.805435563861</v>
      </c>
      <c r="R58" s="19">
        <f t="shared" si="36"/>
        <v>-2801.6366319067688</v>
      </c>
      <c r="S58" s="19">
        <f t="shared" si="36"/>
        <v>-1797.304442731177</v>
      </c>
      <c r="T58" s="19">
        <f t="shared" si="36"/>
        <v>-471.42827519155435</v>
      </c>
      <c r="U58" s="19">
        <f t="shared" si="36"/>
        <v>-232.15939879137341</v>
      </c>
      <c r="V58" s="19">
        <f t="shared" si="36"/>
        <v>-229.66350486231036</v>
      </c>
      <c r="W58" s="19">
        <f t="shared" si="36"/>
        <v>-450.99646287186175</v>
      </c>
      <c r="X58" s="41">
        <v>0</v>
      </c>
      <c r="Y58" s="19">
        <f t="shared" si="36"/>
        <v>-219.74080013614994</v>
      </c>
      <c r="Z58" s="19">
        <f t="shared" si="36"/>
        <v>-456.6083949587624</v>
      </c>
      <c r="AA58" s="19"/>
      <c r="AB58" s="19">
        <f t="shared" si="36"/>
        <v>-7383.3884492992738</v>
      </c>
      <c r="AC58" s="42"/>
      <c r="AD58" s="19">
        <f t="shared" si="36"/>
        <v>-51.980306860000404</v>
      </c>
      <c r="AE58" s="19">
        <f t="shared" si="36"/>
        <v>-941.21983923297637</v>
      </c>
      <c r="AF58" s="19">
        <f t="shared" si="36"/>
        <v>-873.45459981878241</v>
      </c>
      <c r="AG58" s="19">
        <f t="shared" si="36"/>
        <v>-25.298616611120107</v>
      </c>
      <c r="AH58" s="19">
        <f t="shared" si="36"/>
        <v>-1046.7132952248051</v>
      </c>
      <c r="AI58" s="19">
        <f t="shared" si="36"/>
        <v>-121.11064194210441</v>
      </c>
      <c r="AJ58" s="31">
        <f t="shared" si="29"/>
        <v>-65920.443682672398</v>
      </c>
      <c r="AN58" s="47"/>
      <c r="AO58" s="47"/>
      <c r="AP58" s="48"/>
      <c r="AQ58" s="49"/>
      <c r="AR58" s="47"/>
    </row>
    <row r="59" spans="1:44" s="46" customFormat="1" x14ac:dyDescent="0.25">
      <c r="A59" s="39">
        <v>41182</v>
      </c>
      <c r="B59" s="19"/>
      <c r="C59" s="19">
        <f t="shared" si="38"/>
        <v>-147.278284688008</v>
      </c>
      <c r="D59" s="19">
        <f t="shared" si="36"/>
        <v>-246.49196284442868</v>
      </c>
      <c r="E59" s="19">
        <f t="shared" si="36"/>
        <v>-21.923744374831276</v>
      </c>
      <c r="F59" s="19">
        <f t="shared" si="36"/>
        <v>-3.6556809296766324</v>
      </c>
      <c r="G59" s="19">
        <f t="shared" si="36"/>
        <v>-2297.0954323296087</v>
      </c>
      <c r="H59" s="19">
        <f t="shared" si="36"/>
        <v>-637.98178105464024</v>
      </c>
      <c r="I59" s="19">
        <f t="shared" si="36"/>
        <v>-59.357383471020732</v>
      </c>
      <c r="J59" s="41">
        <v>0</v>
      </c>
      <c r="K59" s="19">
        <f t="shared" si="37"/>
        <v>-4.0144667646930383</v>
      </c>
      <c r="L59" s="19">
        <f t="shared" si="37"/>
        <v>-28.071620846950903</v>
      </c>
      <c r="M59" s="19">
        <f t="shared" si="36"/>
        <v>-0.48502997532971909</v>
      </c>
      <c r="N59" s="19">
        <f t="shared" si="36"/>
        <v>-31352.069617876925</v>
      </c>
      <c r="O59" s="19">
        <f t="shared" si="36"/>
        <v>-462.59534445905257</v>
      </c>
      <c r="P59" s="19">
        <f t="shared" si="36"/>
        <v>-587.91423705437137</v>
      </c>
      <c r="Q59" s="19">
        <f t="shared" si="36"/>
        <v>-12968.805435563861</v>
      </c>
      <c r="R59" s="19">
        <f t="shared" si="36"/>
        <v>-2801.6366319067688</v>
      </c>
      <c r="S59" s="19">
        <f t="shared" si="36"/>
        <v>-1797.304442731177</v>
      </c>
      <c r="T59" s="19">
        <f t="shared" si="36"/>
        <v>-471.42827519155435</v>
      </c>
      <c r="U59" s="19">
        <f t="shared" si="36"/>
        <v>-232.15939879137341</v>
      </c>
      <c r="V59" s="19">
        <f t="shared" si="36"/>
        <v>-229.66350486231036</v>
      </c>
      <c r="W59" s="19">
        <f t="shared" si="36"/>
        <v>-450.99646287186175</v>
      </c>
      <c r="X59" s="41">
        <v>0</v>
      </c>
      <c r="Y59" s="19">
        <f t="shared" si="36"/>
        <v>-219.74080013614994</v>
      </c>
      <c r="Z59" s="19">
        <f t="shared" si="36"/>
        <v>-456.6083949587624</v>
      </c>
      <c r="AA59" s="19"/>
      <c r="AB59" s="19">
        <f t="shared" si="36"/>
        <v>-7383.3884492992738</v>
      </c>
      <c r="AC59" s="42"/>
      <c r="AD59" s="19">
        <f t="shared" si="36"/>
        <v>-51.980306860000404</v>
      </c>
      <c r="AE59" s="19">
        <f t="shared" si="36"/>
        <v>-941.21983923297637</v>
      </c>
      <c r="AF59" s="19">
        <f t="shared" si="36"/>
        <v>-873.45459981878241</v>
      </c>
      <c r="AG59" s="19">
        <f t="shared" si="36"/>
        <v>-25.298616611120107</v>
      </c>
      <c r="AH59" s="19">
        <f t="shared" si="36"/>
        <v>-1046.7132952248051</v>
      </c>
      <c r="AI59" s="19">
        <f t="shared" si="36"/>
        <v>-121.11064194210441</v>
      </c>
      <c r="AJ59" s="31">
        <f t="shared" si="29"/>
        <v>-65920.443682672398</v>
      </c>
      <c r="AN59" s="47"/>
      <c r="AO59" s="47"/>
      <c r="AP59" s="48"/>
      <c r="AQ59" s="49"/>
      <c r="AR59" s="47"/>
    </row>
    <row r="60" spans="1:44" s="46" customFormat="1" x14ac:dyDescent="0.25">
      <c r="A60" s="39">
        <v>41213</v>
      </c>
      <c r="B60" s="19"/>
      <c r="C60" s="19">
        <f t="shared" si="38"/>
        <v>-147.278284688008</v>
      </c>
      <c r="D60" s="19">
        <f t="shared" si="36"/>
        <v>-246.49196284442868</v>
      </c>
      <c r="E60" s="19">
        <f t="shared" si="36"/>
        <v>-21.923744374831276</v>
      </c>
      <c r="F60" s="19">
        <f t="shared" si="36"/>
        <v>-3.6556809296766324</v>
      </c>
      <c r="G60" s="19">
        <f t="shared" si="36"/>
        <v>-2297.0954323296087</v>
      </c>
      <c r="H60" s="19">
        <f t="shared" si="36"/>
        <v>-637.98178105464024</v>
      </c>
      <c r="I60" s="19">
        <f t="shared" si="36"/>
        <v>-59.357383471020732</v>
      </c>
      <c r="J60" s="41">
        <v>0</v>
      </c>
      <c r="K60" s="19">
        <f t="shared" si="37"/>
        <v>-4.0144667646930383</v>
      </c>
      <c r="L60" s="19">
        <f t="shared" si="37"/>
        <v>-28.071620846950903</v>
      </c>
      <c r="M60" s="19">
        <f t="shared" si="36"/>
        <v>-0.48502997532971909</v>
      </c>
      <c r="N60" s="19">
        <f t="shared" si="36"/>
        <v>-31352.069617876925</v>
      </c>
      <c r="O60" s="19">
        <f t="shared" si="36"/>
        <v>-462.59534445905257</v>
      </c>
      <c r="P60" s="19">
        <f t="shared" si="36"/>
        <v>-587.91423705437137</v>
      </c>
      <c r="Q60" s="19">
        <f t="shared" si="36"/>
        <v>-12968.805435563861</v>
      </c>
      <c r="R60" s="19">
        <f t="shared" si="36"/>
        <v>-2801.6366319067688</v>
      </c>
      <c r="S60" s="19">
        <f t="shared" si="36"/>
        <v>-1797.304442731177</v>
      </c>
      <c r="T60" s="19">
        <f t="shared" si="36"/>
        <v>-471.42827519155435</v>
      </c>
      <c r="U60" s="19">
        <f t="shared" si="36"/>
        <v>-232.15939879137341</v>
      </c>
      <c r="V60" s="19">
        <f t="shared" si="36"/>
        <v>-229.66350486231036</v>
      </c>
      <c r="W60" s="19">
        <f t="shared" si="36"/>
        <v>-450.99646287186175</v>
      </c>
      <c r="X60" s="41">
        <v>0</v>
      </c>
      <c r="Y60" s="19">
        <f t="shared" si="36"/>
        <v>-219.74080013614994</v>
      </c>
      <c r="Z60" s="19">
        <f t="shared" si="36"/>
        <v>-456.6083949587624</v>
      </c>
      <c r="AA60" s="19"/>
      <c r="AB60" s="19">
        <f t="shared" si="36"/>
        <v>-7383.3884492992738</v>
      </c>
      <c r="AC60" s="42"/>
      <c r="AD60" s="19">
        <f t="shared" si="36"/>
        <v>-51.980306860000404</v>
      </c>
      <c r="AE60" s="19">
        <f t="shared" si="36"/>
        <v>-941.21983923297637</v>
      </c>
      <c r="AF60" s="19">
        <v>-718.60392284260888</v>
      </c>
      <c r="AG60" s="19">
        <f t="shared" si="36"/>
        <v>-25.298616611120107</v>
      </c>
      <c r="AH60" s="19">
        <f t="shared" si="36"/>
        <v>-1046.7132952248051</v>
      </c>
      <c r="AI60" s="19">
        <f t="shared" si="36"/>
        <v>-121.11064194210441</v>
      </c>
      <c r="AJ60" s="31">
        <f t="shared" si="29"/>
        <v>-65765.593005696224</v>
      </c>
      <c r="AN60" s="47"/>
      <c r="AO60" s="47"/>
      <c r="AP60" s="48"/>
      <c r="AQ60" s="49"/>
      <c r="AR60" s="47"/>
    </row>
    <row r="61" spans="1:44" s="46" customFormat="1" x14ac:dyDescent="0.25">
      <c r="A61" s="39">
        <v>41243</v>
      </c>
      <c r="B61" s="19"/>
      <c r="C61" s="19">
        <f t="shared" si="38"/>
        <v>-147.278284688008</v>
      </c>
      <c r="D61" s="19">
        <f t="shared" si="36"/>
        <v>-246.49196284442868</v>
      </c>
      <c r="E61" s="19">
        <f t="shared" si="36"/>
        <v>-21.923744374831276</v>
      </c>
      <c r="F61" s="19">
        <f t="shared" si="36"/>
        <v>-3.6556809296766324</v>
      </c>
      <c r="G61" s="19">
        <f t="shared" si="36"/>
        <v>-2297.0954323296087</v>
      </c>
      <c r="H61" s="19">
        <f t="shared" si="36"/>
        <v>-637.98178105464024</v>
      </c>
      <c r="I61" s="19">
        <f t="shared" si="36"/>
        <v>-59.357383471020732</v>
      </c>
      <c r="J61" s="41">
        <v>0</v>
      </c>
      <c r="K61" s="19">
        <f t="shared" si="37"/>
        <v>-4.0144667646930383</v>
      </c>
      <c r="L61" s="19">
        <f t="shared" si="37"/>
        <v>-28.071620846950903</v>
      </c>
      <c r="M61" s="19">
        <f t="shared" si="36"/>
        <v>-0.48502997532971909</v>
      </c>
      <c r="N61" s="19">
        <f t="shared" si="36"/>
        <v>-31352.069617876925</v>
      </c>
      <c r="O61" s="19">
        <f t="shared" si="36"/>
        <v>-462.59534445905257</v>
      </c>
      <c r="P61" s="19">
        <f t="shared" si="36"/>
        <v>-587.91423705437137</v>
      </c>
      <c r="Q61" s="19">
        <f t="shared" si="36"/>
        <v>-12968.805435563861</v>
      </c>
      <c r="R61" s="19">
        <f t="shared" si="36"/>
        <v>-2801.6366319067688</v>
      </c>
      <c r="S61" s="19">
        <f t="shared" si="36"/>
        <v>-1797.304442731177</v>
      </c>
      <c r="T61" s="19">
        <f t="shared" si="36"/>
        <v>-471.42827519155435</v>
      </c>
      <c r="U61" s="19">
        <f t="shared" si="36"/>
        <v>-232.15939879137341</v>
      </c>
      <c r="V61" s="19">
        <f t="shared" si="36"/>
        <v>-229.66350486231036</v>
      </c>
      <c r="W61" s="19">
        <f t="shared" si="36"/>
        <v>-450.99646287186175</v>
      </c>
      <c r="X61" s="41">
        <v>0</v>
      </c>
      <c r="Y61" s="19">
        <f t="shared" si="36"/>
        <v>-219.74080013614994</v>
      </c>
      <c r="Z61" s="19">
        <f t="shared" si="36"/>
        <v>-456.6083949587624</v>
      </c>
      <c r="AA61" s="19"/>
      <c r="AB61" s="19">
        <v>-7081</v>
      </c>
      <c r="AC61" s="42"/>
      <c r="AD61" s="19">
        <f t="shared" si="36"/>
        <v>-51.980306860000404</v>
      </c>
      <c r="AE61" s="19">
        <f t="shared" si="36"/>
        <v>-941.21983923297637</v>
      </c>
      <c r="AF61" s="19">
        <v>-718.60392284260888</v>
      </c>
      <c r="AG61" s="19">
        <f t="shared" si="36"/>
        <v>-25.298616611120107</v>
      </c>
      <c r="AH61" s="19">
        <f t="shared" si="36"/>
        <v>-1046.7132952248051</v>
      </c>
      <c r="AI61" s="19">
        <f t="shared" si="36"/>
        <v>-121.11064194210441</v>
      </c>
      <c r="AJ61" s="31">
        <f t="shared" si="29"/>
        <v>-65463.204556396966</v>
      </c>
      <c r="AN61" s="47"/>
      <c r="AO61" s="47"/>
      <c r="AP61" s="48"/>
      <c r="AQ61" s="49"/>
      <c r="AR61" s="47"/>
    </row>
    <row r="62" spans="1:44" s="46" customFormat="1" x14ac:dyDescent="0.25">
      <c r="A62" s="39">
        <v>41274</v>
      </c>
      <c r="B62" s="19"/>
      <c r="C62" s="19">
        <f t="shared" si="38"/>
        <v>-147.278284688008</v>
      </c>
      <c r="D62" s="19">
        <f t="shared" si="36"/>
        <v>-246.49196284442868</v>
      </c>
      <c r="E62" s="19">
        <f t="shared" si="36"/>
        <v>-21.923744374831276</v>
      </c>
      <c r="F62" s="19">
        <f t="shared" si="36"/>
        <v>-3.6556809296766324</v>
      </c>
      <c r="G62" s="19">
        <f t="shared" si="36"/>
        <v>-2297.0954323296087</v>
      </c>
      <c r="H62" s="19">
        <f t="shared" si="36"/>
        <v>-637.98178105464024</v>
      </c>
      <c r="I62" s="19">
        <f t="shared" si="36"/>
        <v>-59.357383471020732</v>
      </c>
      <c r="J62" s="41">
        <v>0</v>
      </c>
      <c r="K62" s="19">
        <f t="shared" si="37"/>
        <v>-4.0144667646930383</v>
      </c>
      <c r="L62" s="19">
        <f t="shared" si="37"/>
        <v>-28.071620846950903</v>
      </c>
      <c r="M62" s="19">
        <f t="shared" si="36"/>
        <v>-0.48502997532971909</v>
      </c>
      <c r="N62" s="19">
        <f t="shared" si="36"/>
        <v>-31352.069617876925</v>
      </c>
      <c r="O62" s="19">
        <f t="shared" si="36"/>
        <v>-462.59534445905257</v>
      </c>
      <c r="P62" s="19">
        <f t="shared" si="36"/>
        <v>-587.91423705437137</v>
      </c>
      <c r="Q62" s="19">
        <f t="shared" si="36"/>
        <v>-12968.805435563861</v>
      </c>
      <c r="R62" s="19">
        <f t="shared" si="36"/>
        <v>-2801.6366319067688</v>
      </c>
      <c r="S62" s="19">
        <f t="shared" si="36"/>
        <v>-1797.304442731177</v>
      </c>
      <c r="T62" s="19">
        <f t="shared" si="36"/>
        <v>-471.42827519155435</v>
      </c>
      <c r="U62" s="19">
        <f t="shared" si="36"/>
        <v>-232.15939879137341</v>
      </c>
      <c r="V62" s="19">
        <f t="shared" si="36"/>
        <v>-229.66350486231036</v>
      </c>
      <c r="W62" s="19">
        <f t="shared" si="36"/>
        <v>-450.99646287186175</v>
      </c>
      <c r="X62" s="41">
        <v>0</v>
      </c>
      <c r="Y62" s="19">
        <f t="shared" si="36"/>
        <v>-219.74080013614994</v>
      </c>
      <c r="Z62" s="19">
        <f t="shared" si="36"/>
        <v>-456.6083949587624</v>
      </c>
      <c r="AA62" s="19"/>
      <c r="AB62" s="42"/>
      <c r="AC62" s="42"/>
      <c r="AD62" s="19">
        <f t="shared" si="36"/>
        <v>-51.980306860000404</v>
      </c>
      <c r="AE62" s="19">
        <f t="shared" si="36"/>
        <v>-941.21983923297637</v>
      </c>
      <c r="AF62" s="19">
        <v>-718.60392284260888</v>
      </c>
      <c r="AG62" s="19">
        <f t="shared" si="36"/>
        <v>-25.298616611120107</v>
      </c>
      <c r="AH62" s="19">
        <f t="shared" si="36"/>
        <v>-1046.7132952248051</v>
      </c>
      <c r="AI62" s="19">
        <f t="shared" si="36"/>
        <v>-121.11064194210441</v>
      </c>
      <c r="AJ62" s="31">
        <f t="shared" si="29"/>
        <v>-58382.204556396966</v>
      </c>
      <c r="AN62" s="47"/>
      <c r="AO62" s="47"/>
      <c r="AP62" s="48"/>
      <c r="AQ62" s="49"/>
      <c r="AR62" s="47"/>
    </row>
    <row r="63" spans="1:44" ht="12.75" x14ac:dyDescent="0.2">
      <c r="A63" s="39" t="s">
        <v>22</v>
      </c>
      <c r="C63" s="37">
        <f>SUM(C51:C62)</f>
        <v>-1774.7965445947289</v>
      </c>
      <c r="D63" s="37">
        <f>SUM(D51:D62)</f>
        <v>-2957.9035541331436</v>
      </c>
      <c r="E63" s="37">
        <f>SUM(E51:E62)</f>
        <v>-262.45403337927513</v>
      </c>
      <c r="F63" s="37">
        <f>SUM(F51:F62)</f>
        <v>-44.156777545304585</v>
      </c>
      <c r="G63" s="37">
        <f>SUM(G51:G62)</f>
        <v>-28418.352062820592</v>
      </c>
      <c r="H63" s="37">
        <f t="shared" ref="H63:AI63" si="39">SUM(H51:H62)</f>
        <v>-7777.3017119041851</v>
      </c>
      <c r="I63" s="37">
        <f t="shared" si="39"/>
        <v>-721.19220917290193</v>
      </c>
      <c r="J63" s="37">
        <v>0</v>
      </c>
      <c r="K63" s="37">
        <f t="shared" ref="K63:L63" si="40">SUM(K51:K62)</f>
        <v>-46.487525135145397</v>
      </c>
      <c r="L63" s="37">
        <f t="shared" si="40"/>
        <v>-338.15009939775342</v>
      </c>
      <c r="M63" s="37">
        <f t="shared" si="39"/>
        <v>-5.8304644951093323</v>
      </c>
      <c r="N63" s="37">
        <f t="shared" si="39"/>
        <v>-400009.16409015376</v>
      </c>
      <c r="O63" s="37">
        <f t="shared" si="39"/>
        <v>-5481.754831839773</v>
      </c>
      <c r="P63" s="37">
        <f t="shared" si="39"/>
        <v>-7015.7765621821654</v>
      </c>
      <c r="Q63" s="37">
        <f t="shared" si="39"/>
        <v>-180341.08500972576</v>
      </c>
      <c r="R63" s="37">
        <f t="shared" si="39"/>
        <v>-32005.13711703664</v>
      </c>
      <c r="S63" s="37">
        <f t="shared" si="39"/>
        <v>-21567.653312774117</v>
      </c>
      <c r="T63" s="37">
        <f t="shared" si="39"/>
        <v>-5642.5213712849609</v>
      </c>
      <c r="U63" s="37">
        <f t="shared" si="39"/>
        <v>-2792.6420434324627</v>
      </c>
      <c r="V63" s="37">
        <f t="shared" si="39"/>
        <v>-2703.7163321231228</v>
      </c>
      <c r="W63" s="37">
        <f t="shared" si="39"/>
        <v>-5405.9840913779453</v>
      </c>
      <c r="X63" s="34">
        <v>0</v>
      </c>
      <c r="Y63" s="37">
        <f t="shared" si="39"/>
        <v>-2636.9074305019649</v>
      </c>
      <c r="Z63" s="37">
        <f t="shared" si="39"/>
        <v>-6113.2694201090517</v>
      </c>
      <c r="AA63" s="37"/>
      <c r="AB63" s="37">
        <f t="shared" si="39"/>
        <v>-83706.28592188521</v>
      </c>
      <c r="AC63" s="37">
        <f t="shared" si="39"/>
        <v>0</v>
      </c>
      <c r="AD63" s="37">
        <f t="shared" si="39"/>
        <v>-623.7636823200047</v>
      </c>
      <c r="AE63" s="37">
        <f t="shared" si="39"/>
        <v>-11304.073858657699</v>
      </c>
      <c r="AF63" s="37">
        <f t="shared" si="39"/>
        <v>-10107.232728466308</v>
      </c>
      <c r="AG63" s="37">
        <f t="shared" si="39"/>
        <v>-465.1790172414423</v>
      </c>
      <c r="AH63" s="37">
        <f t="shared" si="39"/>
        <v>-12566.846109035345</v>
      </c>
      <c r="AI63" s="37">
        <f t="shared" si="39"/>
        <v>-1453.327703305253</v>
      </c>
      <c r="AJ63" s="37">
        <f>SUM(AJ51:AJ62)</f>
        <v>-834288.94561603095</v>
      </c>
      <c r="AN63" s="5"/>
      <c r="AO63" s="5"/>
      <c r="AP63" s="7"/>
      <c r="AQ63" s="8"/>
      <c r="AR63" s="9"/>
    </row>
    <row r="64" spans="1:44" x14ac:dyDescent="0.25">
      <c r="A64" s="39"/>
      <c r="AJ64" s="31"/>
      <c r="AN64" s="5"/>
      <c r="AO64" s="5"/>
      <c r="AP64" s="7"/>
      <c r="AQ64" s="8"/>
      <c r="AR64" s="9"/>
    </row>
    <row r="65" spans="1:44" x14ac:dyDescent="0.25">
      <c r="A65" s="39">
        <v>41639</v>
      </c>
      <c r="C65" s="40">
        <f t="shared" ref="C65:I65" si="41">+C9*C14</f>
        <v>-1767.339416256096</v>
      </c>
      <c r="D65" s="40">
        <f t="shared" si="41"/>
        <v>-2957.9035541331441</v>
      </c>
      <c r="E65" s="40">
        <f t="shared" si="41"/>
        <v>-263.08493249797533</v>
      </c>
      <c r="F65" s="40">
        <f t="shared" si="41"/>
        <v>-43.868171156119587</v>
      </c>
      <c r="G65" s="40">
        <f t="shared" si="41"/>
        <v>-27565.145187955306</v>
      </c>
      <c r="H65" s="40">
        <f t="shared" si="41"/>
        <v>-7655.7813726556824</v>
      </c>
      <c r="I65" s="40">
        <f t="shared" si="41"/>
        <v>-712.28860165224876</v>
      </c>
      <c r="J65" s="41">
        <v>0</v>
      </c>
      <c r="K65" s="40">
        <f t="shared" ref="K65:W65" si="42">+K9*K14</f>
        <v>-48.17360117631646</v>
      </c>
      <c r="L65" s="40">
        <f t="shared" si="42"/>
        <v>-336.85945016341083</v>
      </c>
      <c r="M65" s="40">
        <f t="shared" si="42"/>
        <v>-5.8203597039566288</v>
      </c>
      <c r="N65" s="40">
        <f t="shared" si="42"/>
        <v>-376224.83541452308</v>
      </c>
      <c r="O65" s="40">
        <f t="shared" si="42"/>
        <v>-5551.1441335086311</v>
      </c>
      <c r="P65" s="40">
        <f t="shared" si="42"/>
        <v>-7054.9708446524564</v>
      </c>
      <c r="Q65" s="40">
        <f t="shared" si="42"/>
        <v>-155625.66522676634</v>
      </c>
      <c r="R65" s="40">
        <f t="shared" si="42"/>
        <v>-33619.639582881224</v>
      </c>
      <c r="S65" s="40">
        <f t="shared" si="42"/>
        <v>-21567.653312774124</v>
      </c>
      <c r="T65" s="40">
        <f t="shared" si="42"/>
        <v>-5657.1393022986522</v>
      </c>
      <c r="U65" s="40">
        <f t="shared" si="42"/>
        <v>-2785.9127854964809</v>
      </c>
      <c r="V65" s="40">
        <f t="shared" si="42"/>
        <v>-2755.9620583477245</v>
      </c>
      <c r="W65" s="40">
        <f t="shared" si="42"/>
        <v>-5411.9575544623412</v>
      </c>
      <c r="X65" s="41">
        <v>0</v>
      </c>
      <c r="Y65" s="40">
        <f>+Y9*Y14</f>
        <v>-2636.8896016337994</v>
      </c>
      <c r="Z65" s="40">
        <f>+Z9*Z14</f>
        <v>-5479.3007395051491</v>
      </c>
      <c r="AA65" s="40"/>
      <c r="AB65" s="42"/>
      <c r="AC65" s="42"/>
      <c r="AD65" s="40">
        <f>+AD9*AD14</f>
        <v>-623.76368232000482</v>
      </c>
      <c r="AE65" s="40">
        <f>+AE9*AE14</f>
        <v>-11294.638070795716</v>
      </c>
      <c r="AF65" s="30">
        <v>-3807.5523229404062</v>
      </c>
      <c r="AG65" s="40">
        <f>+AG9*AG14</f>
        <v>-303.58339933344126</v>
      </c>
      <c r="AH65" s="40">
        <f>+AH9*AH14</f>
        <v>-12560.55954269766</v>
      </c>
      <c r="AI65" s="40">
        <f>+AI9*AI14</f>
        <v>-1453.327703305253</v>
      </c>
      <c r="AJ65" s="31">
        <f t="shared" ref="AJ65:AJ75" si="43">SUM(C65:AI65)</f>
        <v>-695770.75992559269</v>
      </c>
      <c r="AN65" s="5"/>
      <c r="AO65" s="5"/>
      <c r="AP65" s="7"/>
      <c r="AQ65" s="8"/>
      <c r="AR65" s="9"/>
    </row>
    <row r="66" spans="1:44" x14ac:dyDescent="0.25">
      <c r="A66" s="39">
        <v>42004</v>
      </c>
      <c r="C66" s="40">
        <f>C65</f>
        <v>-1767.339416256096</v>
      </c>
      <c r="D66" s="40">
        <f t="shared" ref="D66:AI75" si="44">D65</f>
        <v>-2957.9035541331441</v>
      </c>
      <c r="E66" s="40">
        <f t="shared" si="44"/>
        <v>-263.08493249797533</v>
      </c>
      <c r="F66" s="40">
        <f t="shared" si="44"/>
        <v>-43.868171156119587</v>
      </c>
      <c r="G66" s="40">
        <f t="shared" si="44"/>
        <v>-27565.145187955306</v>
      </c>
      <c r="H66" s="40">
        <f t="shared" si="44"/>
        <v>-7655.7813726556824</v>
      </c>
      <c r="I66" s="40">
        <f t="shared" si="44"/>
        <v>-712.28860165224876</v>
      </c>
      <c r="J66" s="41">
        <v>0</v>
      </c>
      <c r="K66" s="40">
        <f t="shared" ref="K66:L75" si="45">K65</f>
        <v>-48.17360117631646</v>
      </c>
      <c r="L66" s="40">
        <f t="shared" si="45"/>
        <v>-336.85945016341083</v>
      </c>
      <c r="M66" s="40">
        <f t="shared" si="44"/>
        <v>-5.8203597039566288</v>
      </c>
      <c r="N66" s="40">
        <f t="shared" si="44"/>
        <v>-376224.83541452308</v>
      </c>
      <c r="O66" s="40">
        <f t="shared" si="44"/>
        <v>-5551.1441335086311</v>
      </c>
      <c r="P66" s="40">
        <f t="shared" si="44"/>
        <v>-7054.9708446524564</v>
      </c>
      <c r="Q66" s="40">
        <f t="shared" si="44"/>
        <v>-155625.66522676634</v>
      </c>
      <c r="R66" s="40">
        <f t="shared" si="44"/>
        <v>-33619.639582881224</v>
      </c>
      <c r="S66" s="40">
        <f t="shared" si="44"/>
        <v>-21567.653312774124</v>
      </c>
      <c r="T66" s="40">
        <f t="shared" si="44"/>
        <v>-5657.1393022986522</v>
      </c>
      <c r="U66" s="40">
        <f t="shared" si="44"/>
        <v>-2785.9127854964809</v>
      </c>
      <c r="V66" s="40">
        <f t="shared" si="44"/>
        <v>-2755.9620583477245</v>
      </c>
      <c r="W66" s="40">
        <f t="shared" si="44"/>
        <v>-5411.9575544623412</v>
      </c>
      <c r="X66" s="41">
        <v>0</v>
      </c>
      <c r="Y66" s="40">
        <f t="shared" si="44"/>
        <v>-2636.8896016337994</v>
      </c>
      <c r="Z66" s="40">
        <f t="shared" si="44"/>
        <v>-5479.3007395051491</v>
      </c>
      <c r="AA66" s="40"/>
      <c r="AB66" s="42"/>
      <c r="AC66" s="42"/>
      <c r="AD66" s="40">
        <f t="shared" si="44"/>
        <v>-623.76368232000482</v>
      </c>
      <c r="AE66" s="40">
        <f t="shared" si="44"/>
        <v>-11294.638070795716</v>
      </c>
      <c r="AF66" s="42"/>
      <c r="AG66" s="40">
        <f t="shared" si="44"/>
        <v>-303.58339933344126</v>
      </c>
      <c r="AH66" s="40">
        <f t="shared" si="44"/>
        <v>-12560.55954269766</v>
      </c>
      <c r="AI66" s="40">
        <f t="shared" si="44"/>
        <v>-1453.327703305253</v>
      </c>
      <c r="AJ66" s="31">
        <f t="shared" si="43"/>
        <v>-691963.20760265226</v>
      </c>
      <c r="AN66" s="5"/>
      <c r="AO66" s="5"/>
      <c r="AP66" s="7"/>
      <c r="AQ66" s="8"/>
      <c r="AR66" s="9"/>
    </row>
    <row r="67" spans="1:44" x14ac:dyDescent="0.25">
      <c r="A67" s="39">
        <v>42369</v>
      </c>
      <c r="C67" s="40">
        <f t="shared" ref="C67:C75" si="46">C66</f>
        <v>-1767.339416256096</v>
      </c>
      <c r="D67" s="40">
        <f t="shared" si="44"/>
        <v>-2957.9035541331441</v>
      </c>
      <c r="E67" s="40">
        <f t="shared" si="44"/>
        <v>-263.08493249797533</v>
      </c>
      <c r="F67" s="40">
        <f t="shared" si="44"/>
        <v>-43.868171156119587</v>
      </c>
      <c r="G67" s="40">
        <f t="shared" si="44"/>
        <v>-27565.145187955306</v>
      </c>
      <c r="H67" s="40">
        <f t="shared" si="44"/>
        <v>-7655.7813726556824</v>
      </c>
      <c r="I67" s="40">
        <f t="shared" si="44"/>
        <v>-712.28860165224876</v>
      </c>
      <c r="J67" s="41">
        <v>0</v>
      </c>
      <c r="K67" s="40">
        <f t="shared" si="45"/>
        <v>-48.17360117631646</v>
      </c>
      <c r="L67" s="40">
        <f t="shared" si="45"/>
        <v>-336.85945016341083</v>
      </c>
      <c r="M67" s="40">
        <f t="shared" si="44"/>
        <v>-5.8203597039566288</v>
      </c>
      <c r="N67" s="40">
        <f t="shared" si="44"/>
        <v>-376224.83541452308</v>
      </c>
      <c r="O67" s="40">
        <f t="shared" si="44"/>
        <v>-5551.1441335086311</v>
      </c>
      <c r="P67" s="40">
        <f t="shared" si="44"/>
        <v>-7054.9708446524564</v>
      </c>
      <c r="Q67" s="40">
        <f t="shared" si="44"/>
        <v>-155625.66522676634</v>
      </c>
      <c r="R67" s="40">
        <f t="shared" si="44"/>
        <v>-33619.639582881224</v>
      </c>
      <c r="S67" s="40">
        <f t="shared" si="44"/>
        <v>-21567.653312774124</v>
      </c>
      <c r="T67" s="40">
        <f t="shared" si="44"/>
        <v>-5657.1393022986522</v>
      </c>
      <c r="U67" s="40">
        <f t="shared" si="44"/>
        <v>-2785.9127854964809</v>
      </c>
      <c r="V67" s="40">
        <f t="shared" si="44"/>
        <v>-2755.9620583477245</v>
      </c>
      <c r="W67" s="40">
        <f t="shared" si="44"/>
        <v>-5411.9575544623412</v>
      </c>
      <c r="X67" s="41">
        <v>0</v>
      </c>
      <c r="Y67" s="40">
        <f t="shared" si="44"/>
        <v>-2636.8896016337994</v>
      </c>
      <c r="Z67" s="40">
        <f t="shared" si="44"/>
        <v>-5479.3007395051491</v>
      </c>
      <c r="AA67" s="40"/>
      <c r="AB67" s="42"/>
      <c r="AC67" s="42"/>
      <c r="AD67" s="40">
        <f t="shared" si="44"/>
        <v>-623.76368232000482</v>
      </c>
      <c r="AE67" s="40">
        <f t="shared" si="44"/>
        <v>-11294.638070795716</v>
      </c>
      <c r="AF67" s="42"/>
      <c r="AG67" s="40">
        <f t="shared" si="44"/>
        <v>-303.58339933344126</v>
      </c>
      <c r="AH67" s="40">
        <f t="shared" si="44"/>
        <v>-12560.55954269766</v>
      </c>
      <c r="AI67" s="40">
        <f t="shared" si="44"/>
        <v>-1453.327703305253</v>
      </c>
      <c r="AJ67" s="31">
        <f t="shared" si="43"/>
        <v>-691963.20760265226</v>
      </c>
      <c r="AN67" s="5"/>
      <c r="AO67" s="5"/>
      <c r="AP67" s="7"/>
      <c r="AQ67" s="8"/>
      <c r="AR67" s="9"/>
    </row>
    <row r="68" spans="1:44" x14ac:dyDescent="0.25">
      <c r="A68" s="39">
        <v>42735</v>
      </c>
      <c r="C68" s="40">
        <f t="shared" si="46"/>
        <v>-1767.339416256096</v>
      </c>
      <c r="D68" s="40">
        <f t="shared" si="44"/>
        <v>-2957.9035541331441</v>
      </c>
      <c r="E68" s="40">
        <f t="shared" si="44"/>
        <v>-263.08493249797533</v>
      </c>
      <c r="F68" s="40">
        <f t="shared" si="44"/>
        <v>-43.868171156119587</v>
      </c>
      <c r="G68" s="40">
        <f t="shared" si="44"/>
        <v>-27565.145187955306</v>
      </c>
      <c r="H68" s="40">
        <f t="shared" si="44"/>
        <v>-7655.7813726556824</v>
      </c>
      <c r="I68" s="40">
        <f t="shared" si="44"/>
        <v>-712.28860165224876</v>
      </c>
      <c r="J68" s="41">
        <v>0</v>
      </c>
      <c r="K68" s="40">
        <f t="shared" si="45"/>
        <v>-48.17360117631646</v>
      </c>
      <c r="L68" s="40">
        <f t="shared" si="45"/>
        <v>-336.85945016341083</v>
      </c>
      <c r="M68" s="40">
        <f t="shared" si="44"/>
        <v>-5.8203597039566288</v>
      </c>
      <c r="N68" s="40">
        <f t="shared" si="44"/>
        <v>-376224.83541452308</v>
      </c>
      <c r="O68" s="40">
        <f t="shared" si="44"/>
        <v>-5551.1441335086311</v>
      </c>
      <c r="P68" s="40">
        <f t="shared" si="44"/>
        <v>-7054.9708446524564</v>
      </c>
      <c r="Q68" s="40">
        <f t="shared" si="44"/>
        <v>-155625.66522676634</v>
      </c>
      <c r="R68" s="40">
        <f t="shared" si="44"/>
        <v>-33619.639582881224</v>
      </c>
      <c r="S68" s="40">
        <f t="shared" si="44"/>
        <v>-21567.653312774124</v>
      </c>
      <c r="T68" s="40">
        <f t="shared" si="44"/>
        <v>-5657.1393022986522</v>
      </c>
      <c r="U68" s="40">
        <f t="shared" si="44"/>
        <v>-2785.9127854964809</v>
      </c>
      <c r="V68" s="40">
        <f t="shared" si="44"/>
        <v>-2755.9620583477245</v>
      </c>
      <c r="W68" s="40">
        <f t="shared" si="44"/>
        <v>-5411.9575544623412</v>
      </c>
      <c r="X68" s="41">
        <v>0</v>
      </c>
      <c r="Y68" s="40">
        <f t="shared" si="44"/>
        <v>-2636.8896016337994</v>
      </c>
      <c r="Z68" s="40">
        <f t="shared" si="44"/>
        <v>-5479.3007395051491</v>
      </c>
      <c r="AA68" s="40"/>
      <c r="AB68" s="42"/>
      <c r="AC68" s="42"/>
      <c r="AD68" s="40">
        <f t="shared" si="44"/>
        <v>-623.76368232000482</v>
      </c>
      <c r="AE68" s="40">
        <f t="shared" si="44"/>
        <v>-11294.638070795716</v>
      </c>
      <c r="AF68" s="42"/>
      <c r="AG68" s="40">
        <f t="shared" si="44"/>
        <v>-303.58339933344126</v>
      </c>
      <c r="AH68" s="40">
        <f t="shared" si="44"/>
        <v>-12560.55954269766</v>
      </c>
      <c r="AI68" s="40">
        <f t="shared" si="44"/>
        <v>-1453.327703305253</v>
      </c>
      <c r="AJ68" s="31">
        <f t="shared" si="43"/>
        <v>-691963.20760265226</v>
      </c>
      <c r="AN68" s="5"/>
      <c r="AO68" s="5"/>
      <c r="AP68" s="7"/>
      <c r="AQ68" s="8"/>
      <c r="AR68" s="9"/>
    </row>
    <row r="69" spans="1:44" x14ac:dyDescent="0.25">
      <c r="A69" s="39">
        <v>43100</v>
      </c>
      <c r="C69" s="40">
        <f t="shared" si="46"/>
        <v>-1767.339416256096</v>
      </c>
      <c r="D69" s="40">
        <f t="shared" si="44"/>
        <v>-2957.9035541331441</v>
      </c>
      <c r="E69" s="40">
        <f t="shared" si="44"/>
        <v>-263.08493249797533</v>
      </c>
      <c r="F69" s="40">
        <f t="shared" si="44"/>
        <v>-43.868171156119587</v>
      </c>
      <c r="G69" s="40">
        <f t="shared" si="44"/>
        <v>-27565.145187955306</v>
      </c>
      <c r="H69" s="40">
        <f t="shared" si="44"/>
        <v>-7655.7813726556824</v>
      </c>
      <c r="I69" s="40">
        <f t="shared" si="44"/>
        <v>-712.28860165224876</v>
      </c>
      <c r="J69" s="41">
        <v>0</v>
      </c>
      <c r="K69" s="40">
        <f t="shared" si="45"/>
        <v>-48.17360117631646</v>
      </c>
      <c r="L69" s="40">
        <f t="shared" si="45"/>
        <v>-336.85945016341083</v>
      </c>
      <c r="M69" s="40">
        <f t="shared" si="44"/>
        <v>-5.8203597039566288</v>
      </c>
      <c r="N69" s="40">
        <f t="shared" si="44"/>
        <v>-376224.83541452308</v>
      </c>
      <c r="O69" s="40">
        <f t="shared" si="44"/>
        <v>-5551.1441335086311</v>
      </c>
      <c r="P69" s="40">
        <f t="shared" si="44"/>
        <v>-7054.9708446524564</v>
      </c>
      <c r="Q69" s="40">
        <f t="shared" si="44"/>
        <v>-155625.66522676634</v>
      </c>
      <c r="R69" s="40">
        <f t="shared" si="44"/>
        <v>-33619.639582881224</v>
      </c>
      <c r="S69" s="40">
        <f t="shared" si="44"/>
        <v>-21567.653312774124</v>
      </c>
      <c r="T69" s="40">
        <f t="shared" si="44"/>
        <v>-5657.1393022986522</v>
      </c>
      <c r="U69" s="40">
        <f t="shared" si="44"/>
        <v>-2785.9127854964809</v>
      </c>
      <c r="V69" s="40">
        <f t="shared" si="44"/>
        <v>-2755.9620583477245</v>
      </c>
      <c r="W69" s="40">
        <f t="shared" si="44"/>
        <v>-5411.9575544623412</v>
      </c>
      <c r="X69" s="41">
        <v>0</v>
      </c>
      <c r="Y69" s="40">
        <f t="shared" si="44"/>
        <v>-2636.8896016337994</v>
      </c>
      <c r="Z69" s="40">
        <f t="shared" si="44"/>
        <v>-5479.3007395051491</v>
      </c>
      <c r="AA69" s="40"/>
      <c r="AB69" s="42"/>
      <c r="AC69" s="42"/>
      <c r="AD69" s="40">
        <f t="shared" si="44"/>
        <v>-623.76368232000482</v>
      </c>
      <c r="AE69" s="40">
        <f t="shared" si="44"/>
        <v>-11294.638070795716</v>
      </c>
      <c r="AF69" s="42"/>
      <c r="AG69" s="40">
        <v>-195.51492124852302</v>
      </c>
      <c r="AH69" s="40">
        <f t="shared" si="44"/>
        <v>-12560.55954269766</v>
      </c>
      <c r="AI69" s="40">
        <f t="shared" si="44"/>
        <v>-1453.327703305253</v>
      </c>
      <c r="AJ69" s="31">
        <f t="shared" si="43"/>
        <v>-691855.13912456739</v>
      </c>
      <c r="AN69" s="5"/>
      <c r="AO69" s="5"/>
      <c r="AP69" s="7"/>
      <c r="AQ69" s="5"/>
      <c r="AR69" s="7"/>
    </row>
    <row r="70" spans="1:44" x14ac:dyDescent="0.25">
      <c r="A70" s="39">
        <v>43465</v>
      </c>
      <c r="C70" s="40">
        <f t="shared" si="46"/>
        <v>-1767.339416256096</v>
      </c>
      <c r="D70" s="40">
        <v>-1787.5286720817166</v>
      </c>
      <c r="E70" s="40">
        <f t="shared" si="44"/>
        <v>-263.08493249797533</v>
      </c>
      <c r="F70" s="40">
        <f t="shared" si="44"/>
        <v>-43.868171156119587</v>
      </c>
      <c r="G70" s="40">
        <f t="shared" si="44"/>
        <v>-27565.145187955306</v>
      </c>
      <c r="H70" s="40">
        <f t="shared" si="44"/>
        <v>-7655.7813726556824</v>
      </c>
      <c r="I70" s="40">
        <f t="shared" si="44"/>
        <v>-712.28860165224876</v>
      </c>
      <c r="J70" s="41">
        <v>0</v>
      </c>
      <c r="K70" s="40">
        <f t="shared" si="45"/>
        <v>-48.17360117631646</v>
      </c>
      <c r="L70" s="40">
        <f t="shared" si="45"/>
        <v>-336.85945016341083</v>
      </c>
      <c r="M70" s="40">
        <f t="shared" si="44"/>
        <v>-5.8203597039566288</v>
      </c>
      <c r="N70" s="40">
        <f t="shared" si="44"/>
        <v>-376224.83541452308</v>
      </c>
      <c r="O70" s="40">
        <f t="shared" si="44"/>
        <v>-5551.1441335086311</v>
      </c>
      <c r="P70" s="40">
        <f t="shared" si="44"/>
        <v>-7054.9708446524564</v>
      </c>
      <c r="Q70" s="40">
        <f t="shared" si="44"/>
        <v>-155625.66522676634</v>
      </c>
      <c r="R70" s="40">
        <f t="shared" si="44"/>
        <v>-33619.639582881224</v>
      </c>
      <c r="S70" s="40">
        <f t="shared" si="44"/>
        <v>-21567.653312774124</v>
      </c>
      <c r="T70" s="40">
        <f t="shared" si="44"/>
        <v>-5657.1393022986522</v>
      </c>
      <c r="U70" s="40">
        <f t="shared" si="44"/>
        <v>-2785.9127854964809</v>
      </c>
      <c r="V70" s="40">
        <f t="shared" si="44"/>
        <v>-2755.9620583477245</v>
      </c>
      <c r="W70" s="40">
        <f t="shared" si="44"/>
        <v>-5411.9575544623412</v>
      </c>
      <c r="X70" s="41">
        <v>0</v>
      </c>
      <c r="Y70" s="40">
        <f t="shared" si="44"/>
        <v>-2636.8896016337994</v>
      </c>
      <c r="Z70" s="40">
        <f t="shared" si="44"/>
        <v>-5479.3007395051491</v>
      </c>
      <c r="AA70" s="40"/>
      <c r="AB70" s="42"/>
      <c r="AC70" s="42"/>
      <c r="AD70" s="40">
        <f t="shared" si="44"/>
        <v>-623.76368232000482</v>
      </c>
      <c r="AE70" s="40">
        <f t="shared" si="44"/>
        <v>-11294.638070795716</v>
      </c>
      <c r="AF70" s="42"/>
      <c r="AG70" s="42"/>
      <c r="AH70" s="40">
        <v>-11927.187984175776</v>
      </c>
      <c r="AI70" s="40">
        <f t="shared" si="44"/>
        <v>-1453.327703305253</v>
      </c>
      <c r="AJ70" s="31">
        <f t="shared" si="43"/>
        <v>-689855.87776274548</v>
      </c>
    </row>
    <row r="71" spans="1:44" x14ac:dyDescent="0.25">
      <c r="A71" s="39">
        <v>43830</v>
      </c>
      <c r="C71" s="40">
        <f t="shared" si="46"/>
        <v>-1767.339416256096</v>
      </c>
      <c r="D71" s="40">
        <v>-1510.7333494872946</v>
      </c>
      <c r="E71" s="40">
        <f t="shared" si="44"/>
        <v>-263.08493249797533</v>
      </c>
      <c r="F71" s="40">
        <f t="shared" si="44"/>
        <v>-43.868171156119587</v>
      </c>
      <c r="G71" s="40">
        <f t="shared" si="44"/>
        <v>-27565.145187955306</v>
      </c>
      <c r="H71" s="40">
        <f t="shared" si="44"/>
        <v>-7655.7813726556824</v>
      </c>
      <c r="I71" s="40">
        <f t="shared" si="44"/>
        <v>-712.28860165224876</v>
      </c>
      <c r="J71" s="41">
        <v>0</v>
      </c>
      <c r="K71" s="40">
        <f t="shared" si="45"/>
        <v>-48.17360117631646</v>
      </c>
      <c r="L71" s="40">
        <f t="shared" si="45"/>
        <v>-336.85945016341083</v>
      </c>
      <c r="M71" s="40">
        <f t="shared" si="44"/>
        <v>-5.8203597039566288</v>
      </c>
      <c r="N71" s="40">
        <f t="shared" si="44"/>
        <v>-376224.83541452308</v>
      </c>
      <c r="O71" s="40">
        <f t="shared" si="44"/>
        <v>-5551.1441335086311</v>
      </c>
      <c r="P71" s="40">
        <f t="shared" si="44"/>
        <v>-7054.9708446524564</v>
      </c>
      <c r="Q71" s="40">
        <f t="shared" si="44"/>
        <v>-155625.66522676634</v>
      </c>
      <c r="R71" s="40">
        <f t="shared" si="44"/>
        <v>-33619.639582881224</v>
      </c>
      <c r="S71" s="40">
        <f t="shared" si="44"/>
        <v>-21567.653312774124</v>
      </c>
      <c r="T71" s="40">
        <f t="shared" si="44"/>
        <v>-5657.1393022986522</v>
      </c>
      <c r="U71" s="40">
        <f t="shared" si="44"/>
        <v>-2785.9127854964809</v>
      </c>
      <c r="V71" s="40">
        <f t="shared" si="44"/>
        <v>-2755.9620583477245</v>
      </c>
      <c r="W71" s="40">
        <f t="shared" si="44"/>
        <v>-5411.9575544623412</v>
      </c>
      <c r="X71" s="41">
        <v>0</v>
      </c>
      <c r="Y71" s="40">
        <f t="shared" si="44"/>
        <v>-2636.8896016337994</v>
      </c>
      <c r="Z71" s="40">
        <f t="shared" si="44"/>
        <v>-5479.3007395051491</v>
      </c>
      <c r="AA71" s="40"/>
      <c r="AB71" s="42"/>
      <c r="AC71" s="42"/>
      <c r="AD71" s="40">
        <f t="shared" si="44"/>
        <v>-623.76368232000482</v>
      </c>
      <c r="AE71" s="40">
        <f t="shared" si="44"/>
        <v>-11294.638070795716</v>
      </c>
      <c r="AF71" s="42"/>
      <c r="AG71" s="42"/>
      <c r="AH71" s="40"/>
      <c r="AI71" s="40">
        <f t="shared" si="44"/>
        <v>-1453.327703305253</v>
      </c>
      <c r="AJ71" s="31">
        <f t="shared" si="43"/>
        <v>-677651.89445597539</v>
      </c>
    </row>
    <row r="72" spans="1:44" x14ac:dyDescent="0.25">
      <c r="A72" s="39">
        <v>44196</v>
      </c>
      <c r="C72" s="40">
        <f t="shared" si="46"/>
        <v>-1767.339416256096</v>
      </c>
      <c r="D72" s="42"/>
      <c r="E72" s="40">
        <f t="shared" si="44"/>
        <v>-263.08493249797533</v>
      </c>
      <c r="F72" s="40">
        <f t="shared" si="44"/>
        <v>-43.868171156119587</v>
      </c>
      <c r="G72" s="40">
        <f t="shared" si="44"/>
        <v>-27565.145187955306</v>
      </c>
      <c r="H72" s="40">
        <f t="shared" si="44"/>
        <v>-7655.7813726556824</v>
      </c>
      <c r="I72" s="40">
        <f t="shared" si="44"/>
        <v>-712.28860165224876</v>
      </c>
      <c r="J72" s="41">
        <v>0</v>
      </c>
      <c r="K72" s="40">
        <f t="shared" si="45"/>
        <v>-48.17360117631646</v>
      </c>
      <c r="L72" s="40">
        <f t="shared" si="45"/>
        <v>-336.85945016341083</v>
      </c>
      <c r="M72" s="40">
        <f t="shared" si="44"/>
        <v>-5.8203597039566288</v>
      </c>
      <c r="N72" s="40">
        <f t="shared" si="44"/>
        <v>-376224.83541452308</v>
      </c>
      <c r="O72" s="40">
        <f t="shared" si="44"/>
        <v>-5551.1441335086311</v>
      </c>
      <c r="P72" s="40">
        <f t="shared" si="44"/>
        <v>-7054.9708446524564</v>
      </c>
      <c r="Q72" s="40">
        <f t="shared" si="44"/>
        <v>-155625.66522676634</v>
      </c>
      <c r="R72" s="40">
        <f t="shared" si="44"/>
        <v>-33619.639582881224</v>
      </c>
      <c r="S72" s="40">
        <f t="shared" si="44"/>
        <v>-21567.653312774124</v>
      </c>
      <c r="T72" s="40">
        <f t="shared" si="44"/>
        <v>-5657.1393022986522</v>
      </c>
      <c r="U72" s="40">
        <f t="shared" si="44"/>
        <v>-2785.9127854964809</v>
      </c>
      <c r="V72" s="40">
        <f t="shared" si="44"/>
        <v>-2755.9620583477245</v>
      </c>
      <c r="W72" s="40">
        <f t="shared" si="44"/>
        <v>-5411.9575544623412</v>
      </c>
      <c r="X72" s="41">
        <v>0</v>
      </c>
      <c r="Y72" s="40">
        <f t="shared" si="44"/>
        <v>-2636.8896016337994</v>
      </c>
      <c r="Z72" s="40">
        <f t="shared" si="44"/>
        <v>-5479.3007395051491</v>
      </c>
      <c r="AA72" s="40"/>
      <c r="AB72" s="42"/>
      <c r="AC72" s="42"/>
      <c r="AD72" s="40">
        <f t="shared" si="44"/>
        <v>-623.76368232000482</v>
      </c>
      <c r="AE72" s="40">
        <f t="shared" si="44"/>
        <v>-11294.638070795716</v>
      </c>
      <c r="AF72" s="42"/>
      <c r="AG72" s="42"/>
      <c r="AH72" s="42"/>
      <c r="AI72" s="40">
        <f t="shared" si="44"/>
        <v>-1453.327703305253</v>
      </c>
      <c r="AJ72" s="31">
        <f t="shared" si="43"/>
        <v>-676141.16110648809</v>
      </c>
    </row>
    <row r="73" spans="1:44" x14ac:dyDescent="0.25">
      <c r="A73" s="39">
        <v>44561</v>
      </c>
      <c r="C73" s="40">
        <f t="shared" si="46"/>
        <v>-1767.339416256096</v>
      </c>
      <c r="D73" s="42"/>
      <c r="E73" s="40">
        <f t="shared" si="44"/>
        <v>-263.08493249797533</v>
      </c>
      <c r="F73" s="40">
        <f t="shared" si="44"/>
        <v>-43.868171156119587</v>
      </c>
      <c r="G73" s="40">
        <f t="shared" si="44"/>
        <v>-27565.145187955306</v>
      </c>
      <c r="H73" s="40">
        <f t="shared" si="44"/>
        <v>-7655.7813726556824</v>
      </c>
      <c r="I73" s="40">
        <f t="shared" si="44"/>
        <v>-712.28860165224876</v>
      </c>
      <c r="J73" s="41">
        <v>0</v>
      </c>
      <c r="K73" s="40">
        <f t="shared" si="45"/>
        <v>-48.17360117631646</v>
      </c>
      <c r="L73" s="40">
        <f t="shared" si="45"/>
        <v>-336.85945016341083</v>
      </c>
      <c r="M73" s="40">
        <f t="shared" si="44"/>
        <v>-5.8203597039566288</v>
      </c>
      <c r="N73" s="40">
        <f t="shared" si="44"/>
        <v>-376224.83541452308</v>
      </c>
      <c r="O73" s="40">
        <f t="shared" si="44"/>
        <v>-5551.1441335086311</v>
      </c>
      <c r="P73" s="40">
        <f t="shared" si="44"/>
        <v>-7054.9708446524564</v>
      </c>
      <c r="Q73" s="40">
        <f t="shared" si="44"/>
        <v>-155625.66522676634</v>
      </c>
      <c r="R73" s="40">
        <f t="shared" si="44"/>
        <v>-33619.639582881224</v>
      </c>
      <c r="S73" s="40">
        <f t="shared" si="44"/>
        <v>-21567.653312774124</v>
      </c>
      <c r="T73" s="40">
        <f t="shared" si="44"/>
        <v>-5657.1393022986522</v>
      </c>
      <c r="U73" s="40">
        <f t="shared" si="44"/>
        <v>-2785.9127854964809</v>
      </c>
      <c r="V73" s="40">
        <f t="shared" si="44"/>
        <v>-2755.9620583477245</v>
      </c>
      <c r="W73" s="40">
        <f t="shared" si="44"/>
        <v>-5411.9575544623412</v>
      </c>
      <c r="X73" s="41">
        <v>0</v>
      </c>
      <c r="Y73" s="40">
        <f t="shared" si="44"/>
        <v>-2636.8896016337994</v>
      </c>
      <c r="Z73" s="40">
        <f t="shared" si="44"/>
        <v>-5479.3007395051491</v>
      </c>
      <c r="AA73" s="40"/>
      <c r="AB73" s="42"/>
      <c r="AC73" s="42"/>
      <c r="AD73" s="40">
        <f t="shared" si="44"/>
        <v>-623.76368232000482</v>
      </c>
      <c r="AE73" s="40">
        <f t="shared" si="44"/>
        <v>-11294.638070795716</v>
      </c>
      <c r="AF73" s="42"/>
      <c r="AG73" s="42"/>
      <c r="AH73" s="42"/>
      <c r="AI73" s="40">
        <f t="shared" si="44"/>
        <v>-1453.327703305253</v>
      </c>
      <c r="AJ73" s="31">
        <f t="shared" si="43"/>
        <v>-676141.16110648809</v>
      </c>
    </row>
    <row r="74" spans="1:44" x14ac:dyDescent="0.25">
      <c r="A74" s="39">
        <v>44926</v>
      </c>
      <c r="C74" s="40">
        <f t="shared" si="46"/>
        <v>-1767.339416256096</v>
      </c>
      <c r="D74" s="42"/>
      <c r="E74" s="40">
        <f t="shared" si="44"/>
        <v>-263.08493249797533</v>
      </c>
      <c r="F74" s="40">
        <f t="shared" si="44"/>
        <v>-43.868171156119587</v>
      </c>
      <c r="G74" s="40">
        <f t="shared" si="44"/>
        <v>-27565.145187955306</v>
      </c>
      <c r="H74" s="40">
        <f t="shared" si="44"/>
        <v>-7655.7813726556824</v>
      </c>
      <c r="I74" s="40">
        <f t="shared" si="44"/>
        <v>-712.28860165224876</v>
      </c>
      <c r="J74" s="41">
        <v>0</v>
      </c>
      <c r="K74" s="40">
        <f t="shared" si="45"/>
        <v>-48.17360117631646</v>
      </c>
      <c r="L74" s="40">
        <f t="shared" si="45"/>
        <v>-336.85945016341083</v>
      </c>
      <c r="M74" s="40">
        <f t="shared" si="44"/>
        <v>-5.8203597039566288</v>
      </c>
      <c r="N74" s="40">
        <f t="shared" si="44"/>
        <v>-376224.83541452308</v>
      </c>
      <c r="O74" s="40">
        <f t="shared" si="44"/>
        <v>-5551.1441335086311</v>
      </c>
      <c r="P74" s="40">
        <f t="shared" si="44"/>
        <v>-7054.9708446524564</v>
      </c>
      <c r="Q74" s="40">
        <f t="shared" si="44"/>
        <v>-155625.66522676634</v>
      </c>
      <c r="R74" s="40">
        <f t="shared" si="44"/>
        <v>-33619.639582881224</v>
      </c>
      <c r="S74" s="40">
        <f t="shared" si="44"/>
        <v>-21567.653312774124</v>
      </c>
      <c r="T74" s="40">
        <f t="shared" si="44"/>
        <v>-5657.1393022986522</v>
      </c>
      <c r="U74" s="40">
        <f t="shared" si="44"/>
        <v>-2785.9127854964809</v>
      </c>
      <c r="V74" s="40">
        <f t="shared" si="44"/>
        <v>-2755.9620583477245</v>
      </c>
      <c r="W74" s="40">
        <f t="shared" si="44"/>
        <v>-5411.9575544623412</v>
      </c>
      <c r="X74" s="41">
        <v>0</v>
      </c>
      <c r="Y74" s="40">
        <f t="shared" si="44"/>
        <v>-2636.8896016337994</v>
      </c>
      <c r="Z74" s="40">
        <f t="shared" si="44"/>
        <v>-5479.3007395051491</v>
      </c>
      <c r="AA74" s="40"/>
      <c r="AB74" s="42"/>
      <c r="AC74" s="42"/>
      <c r="AD74" s="40">
        <f t="shared" si="44"/>
        <v>-623.76368232000482</v>
      </c>
      <c r="AE74" s="40">
        <f t="shared" si="44"/>
        <v>-11294.638070795716</v>
      </c>
      <c r="AF74" s="42"/>
      <c r="AG74" s="42"/>
      <c r="AH74" s="42"/>
      <c r="AI74" s="40">
        <f t="shared" si="44"/>
        <v>-1453.327703305253</v>
      </c>
      <c r="AJ74" s="31">
        <f t="shared" si="43"/>
        <v>-676141.16110648809</v>
      </c>
    </row>
    <row r="75" spans="1:44" x14ac:dyDescent="0.25">
      <c r="A75" s="39">
        <v>45291</v>
      </c>
      <c r="C75" s="40">
        <f t="shared" si="46"/>
        <v>-1767.339416256096</v>
      </c>
      <c r="D75" s="42"/>
      <c r="E75" s="40">
        <f t="shared" si="44"/>
        <v>-263.08493249797533</v>
      </c>
      <c r="F75" s="40">
        <f t="shared" si="44"/>
        <v>-43.868171156119587</v>
      </c>
      <c r="G75" s="40">
        <f t="shared" si="44"/>
        <v>-27565.145187955306</v>
      </c>
      <c r="H75" s="40">
        <f t="shared" si="44"/>
        <v>-7655.7813726556824</v>
      </c>
      <c r="I75" s="40">
        <f t="shared" si="44"/>
        <v>-712.28860165224876</v>
      </c>
      <c r="J75" s="41">
        <v>0</v>
      </c>
      <c r="K75" s="40">
        <f t="shared" si="45"/>
        <v>-48.17360117631646</v>
      </c>
      <c r="L75" s="40">
        <f t="shared" si="45"/>
        <v>-336.85945016341083</v>
      </c>
      <c r="M75" s="40">
        <f t="shared" si="44"/>
        <v>-5.8203597039566288</v>
      </c>
      <c r="N75" s="40">
        <f t="shared" si="44"/>
        <v>-376224.83541452308</v>
      </c>
      <c r="O75" s="40">
        <f t="shared" si="44"/>
        <v>-5551.1441335086311</v>
      </c>
      <c r="P75" s="40">
        <f t="shared" si="44"/>
        <v>-7054.9708446524564</v>
      </c>
      <c r="Q75" s="40">
        <f t="shared" si="44"/>
        <v>-155625.66522676634</v>
      </c>
      <c r="R75" s="40">
        <f t="shared" si="44"/>
        <v>-33619.639582881224</v>
      </c>
      <c r="S75" s="40">
        <f t="shared" si="44"/>
        <v>-21567.653312774124</v>
      </c>
      <c r="T75" s="40">
        <f t="shared" si="44"/>
        <v>-5657.1393022986522</v>
      </c>
      <c r="U75" s="40">
        <f t="shared" si="44"/>
        <v>-2785.9127854964809</v>
      </c>
      <c r="V75" s="40">
        <f t="shared" si="44"/>
        <v>-2755.9620583477245</v>
      </c>
      <c r="W75" s="40">
        <f t="shared" si="44"/>
        <v>-5411.9575544623412</v>
      </c>
      <c r="X75" s="41">
        <v>0</v>
      </c>
      <c r="Y75" s="40">
        <f t="shared" si="44"/>
        <v>-2636.8896016337994</v>
      </c>
      <c r="Z75" s="40">
        <f t="shared" si="44"/>
        <v>-5479.3007395051491</v>
      </c>
      <c r="AA75" s="40"/>
      <c r="AB75" s="42"/>
      <c r="AC75" s="42"/>
      <c r="AD75" s="40">
        <f t="shared" si="44"/>
        <v>-623.76368232000482</v>
      </c>
      <c r="AE75" s="40">
        <f t="shared" si="44"/>
        <v>-11294.638070795716</v>
      </c>
      <c r="AF75" s="42"/>
      <c r="AG75" s="42"/>
      <c r="AH75" s="42"/>
      <c r="AI75" s="40">
        <f t="shared" si="44"/>
        <v>-1453.327703305253</v>
      </c>
      <c r="AJ75" s="31">
        <f t="shared" si="43"/>
        <v>-676141.16110648809</v>
      </c>
    </row>
    <row r="76" spans="1:44" x14ac:dyDescent="0.25">
      <c r="A76" s="39">
        <v>45473</v>
      </c>
      <c r="C76" s="40">
        <f>C75/2</f>
        <v>-883.669708128048</v>
      </c>
      <c r="D76" s="42"/>
      <c r="E76" s="40">
        <f>E75/2</f>
        <v>-131.54246624898767</v>
      </c>
      <c r="F76" s="40">
        <f t="shared" ref="F76:Z76" si="47">F75/2</f>
        <v>-21.934085578059793</v>
      </c>
      <c r="G76" s="40">
        <f t="shared" si="47"/>
        <v>-13782.572593977653</v>
      </c>
      <c r="H76" s="40">
        <f t="shared" si="47"/>
        <v>-3827.8906863278412</v>
      </c>
      <c r="I76" s="40">
        <f t="shared" si="47"/>
        <v>-356.14430082612438</v>
      </c>
      <c r="J76" s="40">
        <f t="shared" si="47"/>
        <v>0</v>
      </c>
      <c r="K76" s="40">
        <f t="shared" si="47"/>
        <v>-24.08680058815823</v>
      </c>
      <c r="L76" s="40">
        <f t="shared" si="47"/>
        <v>-168.42972508170541</v>
      </c>
      <c r="M76" s="40">
        <f t="shared" si="47"/>
        <v>-2.9101798519783144</v>
      </c>
      <c r="N76" s="40">
        <f t="shared" si="47"/>
        <v>-188112.41770726154</v>
      </c>
      <c r="O76" s="40">
        <f t="shared" si="47"/>
        <v>-2775.5720667543155</v>
      </c>
      <c r="P76" s="40">
        <f t="shared" si="47"/>
        <v>-3527.4854223262282</v>
      </c>
      <c r="Q76" s="40">
        <f t="shared" si="47"/>
        <v>-77812.832613383172</v>
      </c>
      <c r="R76" s="40">
        <f t="shared" si="47"/>
        <v>-16809.819791440612</v>
      </c>
      <c r="S76" s="40">
        <f t="shared" si="47"/>
        <v>-10783.826656387062</v>
      </c>
      <c r="T76" s="40">
        <f t="shared" si="47"/>
        <v>-2828.5696511493261</v>
      </c>
      <c r="U76" s="40">
        <f t="shared" si="47"/>
        <v>-1392.9563927482404</v>
      </c>
      <c r="V76" s="40">
        <f t="shared" si="47"/>
        <v>-1377.9810291738622</v>
      </c>
      <c r="W76" s="40">
        <f t="shared" si="47"/>
        <v>-2705.9787772311706</v>
      </c>
      <c r="X76" s="40">
        <f t="shared" si="47"/>
        <v>0</v>
      </c>
      <c r="Y76" s="40">
        <f t="shared" si="47"/>
        <v>-1318.4448008168997</v>
      </c>
      <c r="Z76" s="40">
        <f t="shared" si="47"/>
        <v>-2739.6503697525745</v>
      </c>
      <c r="AA76" s="40"/>
      <c r="AB76" s="42"/>
      <c r="AC76" s="42"/>
      <c r="AD76" s="40">
        <f>AD75/2</f>
        <v>-311.88184116000241</v>
      </c>
      <c r="AE76" s="40">
        <f>AE75/2</f>
        <v>-5647.319035397858</v>
      </c>
      <c r="AF76" s="42"/>
      <c r="AG76" s="42"/>
      <c r="AH76" s="42"/>
      <c r="AI76" s="40">
        <f>AI75/2</f>
        <v>-726.66385165262648</v>
      </c>
      <c r="AJ76" s="31">
        <f t="shared" ref="AJ76:AJ89" si="48">SUM(C76:AI76)</f>
        <v>-338070.58055324404</v>
      </c>
    </row>
    <row r="77" spans="1:44" x14ac:dyDescent="0.25">
      <c r="A77" s="39">
        <v>45838</v>
      </c>
      <c r="C77" s="40">
        <f>C75</f>
        <v>-1767.339416256096</v>
      </c>
      <c r="D77" s="42"/>
      <c r="E77" s="40">
        <f>E75</f>
        <v>-263.08493249797533</v>
      </c>
      <c r="F77" s="40">
        <f t="shared" ref="F77:Z77" si="49">F75</f>
        <v>-43.868171156119587</v>
      </c>
      <c r="G77" s="40">
        <f t="shared" si="49"/>
        <v>-27565.145187955306</v>
      </c>
      <c r="H77" s="40">
        <f t="shared" si="49"/>
        <v>-7655.7813726556824</v>
      </c>
      <c r="I77" s="40">
        <f t="shared" si="49"/>
        <v>-712.28860165224876</v>
      </c>
      <c r="J77" s="40">
        <f t="shared" si="49"/>
        <v>0</v>
      </c>
      <c r="K77" s="40">
        <f t="shared" si="49"/>
        <v>-48.17360117631646</v>
      </c>
      <c r="L77" s="40">
        <f t="shared" si="49"/>
        <v>-336.85945016341083</v>
      </c>
      <c r="M77" s="40">
        <f t="shared" si="49"/>
        <v>-5.8203597039566288</v>
      </c>
      <c r="N77" s="40">
        <f t="shared" si="49"/>
        <v>-376224.83541452308</v>
      </c>
      <c r="O77" s="40">
        <f t="shared" si="49"/>
        <v>-5551.1441335086311</v>
      </c>
      <c r="P77" s="40">
        <f t="shared" si="49"/>
        <v>-7054.9708446524564</v>
      </c>
      <c r="Q77" s="40">
        <f t="shared" si="49"/>
        <v>-155625.66522676634</v>
      </c>
      <c r="R77" s="40">
        <f t="shared" si="49"/>
        <v>-33619.639582881224</v>
      </c>
      <c r="S77" s="40">
        <f t="shared" si="49"/>
        <v>-21567.653312774124</v>
      </c>
      <c r="T77" s="40">
        <f t="shared" si="49"/>
        <v>-5657.1393022986522</v>
      </c>
      <c r="U77" s="40">
        <f t="shared" si="49"/>
        <v>-2785.9127854964809</v>
      </c>
      <c r="V77" s="40">
        <f t="shared" si="49"/>
        <v>-2755.9620583477245</v>
      </c>
      <c r="W77" s="40">
        <f t="shared" si="49"/>
        <v>-5411.9575544623412</v>
      </c>
      <c r="X77" s="40">
        <f t="shared" si="49"/>
        <v>0</v>
      </c>
      <c r="Y77" s="40">
        <f t="shared" si="49"/>
        <v>-2636.8896016337994</v>
      </c>
      <c r="Z77" s="40">
        <f t="shared" si="49"/>
        <v>-5479.3007395051491</v>
      </c>
      <c r="AA77" s="40"/>
      <c r="AB77" s="42"/>
      <c r="AC77" s="42"/>
      <c r="AD77" s="40">
        <f t="shared" ref="AD77:AE77" si="50">AD75</f>
        <v>-623.76368232000482</v>
      </c>
      <c r="AE77" s="40">
        <f t="shared" si="50"/>
        <v>-11294.638070795716</v>
      </c>
      <c r="AF77" s="42"/>
      <c r="AG77" s="42"/>
      <c r="AH77" s="42"/>
      <c r="AI77" s="40">
        <f t="shared" ref="AI77" si="51">AI75</f>
        <v>-1453.327703305253</v>
      </c>
      <c r="AJ77" s="31">
        <f t="shared" si="48"/>
        <v>-676141.16110648809</v>
      </c>
    </row>
    <row r="78" spans="1:44" x14ac:dyDescent="0.25">
      <c r="A78" s="39">
        <v>45869</v>
      </c>
      <c r="B78" s="58" t="s">
        <v>23</v>
      </c>
      <c r="C78" s="40">
        <f>C$77/12</f>
        <v>-147.278284688008</v>
      </c>
      <c r="D78" s="42"/>
      <c r="E78" s="40">
        <f>E$77/12</f>
        <v>-21.923744374831276</v>
      </c>
      <c r="F78" s="40">
        <f t="shared" ref="F78:Z85" si="52">F$77/12</f>
        <v>-3.6556809296766324</v>
      </c>
      <c r="G78" s="40">
        <f t="shared" si="52"/>
        <v>-2297.0954323296087</v>
      </c>
      <c r="H78" s="40">
        <f t="shared" si="52"/>
        <v>-637.98178105464024</v>
      </c>
      <c r="I78" s="40">
        <f t="shared" si="52"/>
        <v>-59.357383471020732</v>
      </c>
      <c r="J78" s="40">
        <f t="shared" si="52"/>
        <v>0</v>
      </c>
      <c r="K78" s="40">
        <f t="shared" si="52"/>
        <v>-4.0144667646930383</v>
      </c>
      <c r="L78" s="40">
        <f t="shared" si="52"/>
        <v>-28.071620846950903</v>
      </c>
      <c r="M78" s="40">
        <f t="shared" si="52"/>
        <v>-0.48502997532971909</v>
      </c>
      <c r="N78" s="40">
        <f t="shared" si="52"/>
        <v>-31352.069617876925</v>
      </c>
      <c r="O78" s="40">
        <f t="shared" si="52"/>
        <v>-462.59534445905257</v>
      </c>
      <c r="P78" s="40">
        <f t="shared" si="52"/>
        <v>-587.91423705437137</v>
      </c>
      <c r="Q78" s="40">
        <f t="shared" si="52"/>
        <v>-12968.805435563861</v>
      </c>
      <c r="R78" s="40">
        <f t="shared" si="52"/>
        <v>-2801.6366319067688</v>
      </c>
      <c r="S78" s="40">
        <f t="shared" si="52"/>
        <v>-1797.304442731177</v>
      </c>
      <c r="T78" s="40">
        <f t="shared" si="52"/>
        <v>-471.42827519155435</v>
      </c>
      <c r="U78" s="40">
        <f t="shared" si="52"/>
        <v>-232.15939879137341</v>
      </c>
      <c r="V78" s="40">
        <f t="shared" si="52"/>
        <v>-229.66350486231036</v>
      </c>
      <c r="W78" s="40">
        <f t="shared" si="52"/>
        <v>-450.99646287186175</v>
      </c>
      <c r="X78" s="40">
        <f t="shared" si="52"/>
        <v>0</v>
      </c>
      <c r="Y78" s="40">
        <f t="shared" si="52"/>
        <v>-219.74080013614994</v>
      </c>
      <c r="Z78" s="40">
        <f t="shared" si="52"/>
        <v>-456.6083949587624</v>
      </c>
      <c r="AA78" s="40"/>
      <c r="AB78" s="42"/>
      <c r="AC78" s="42"/>
      <c r="AD78" s="40">
        <f t="shared" ref="AD78:AE85" si="53">AD$77/12</f>
        <v>-51.980306860000404</v>
      </c>
      <c r="AE78" s="40">
        <f t="shared" si="53"/>
        <v>-941.21983923297637</v>
      </c>
      <c r="AF78" s="42"/>
      <c r="AG78" s="42"/>
      <c r="AH78" s="42"/>
      <c r="AI78" s="40">
        <f t="shared" ref="AI78:AI85" si="54">AI$77/12</f>
        <v>-121.11064194210441</v>
      </c>
      <c r="AJ78" s="31">
        <f t="shared" si="48"/>
        <v>-56345.096758874002</v>
      </c>
    </row>
    <row r="79" spans="1:44" x14ac:dyDescent="0.25">
      <c r="A79" s="39">
        <v>45900</v>
      </c>
      <c r="C79" s="40">
        <f>C$77/12</f>
        <v>-147.278284688008</v>
      </c>
      <c r="D79" s="42"/>
      <c r="E79" s="40">
        <f>E$77/12</f>
        <v>-21.923744374831276</v>
      </c>
      <c r="F79" s="40">
        <f t="shared" si="52"/>
        <v>-3.6556809296766324</v>
      </c>
      <c r="G79" s="40">
        <f t="shared" si="52"/>
        <v>-2297.0954323296087</v>
      </c>
      <c r="H79" s="40">
        <f t="shared" si="52"/>
        <v>-637.98178105464024</v>
      </c>
      <c r="I79" s="40">
        <f t="shared" si="52"/>
        <v>-59.357383471020732</v>
      </c>
      <c r="J79" s="40">
        <f t="shared" si="52"/>
        <v>0</v>
      </c>
      <c r="K79" s="40">
        <f t="shared" si="52"/>
        <v>-4.0144667646930383</v>
      </c>
      <c r="L79" s="40">
        <f t="shared" si="52"/>
        <v>-28.071620846950903</v>
      </c>
      <c r="M79" s="40">
        <f t="shared" si="52"/>
        <v>-0.48502997532971909</v>
      </c>
      <c r="N79" s="40">
        <f t="shared" si="52"/>
        <v>-31352.069617876925</v>
      </c>
      <c r="O79" s="40">
        <f t="shared" si="52"/>
        <v>-462.59534445905257</v>
      </c>
      <c r="P79" s="40">
        <f t="shared" si="52"/>
        <v>-587.91423705437137</v>
      </c>
      <c r="Q79" s="40">
        <f t="shared" si="52"/>
        <v>-12968.805435563861</v>
      </c>
      <c r="R79" s="40">
        <f t="shared" si="52"/>
        <v>-2801.6366319067688</v>
      </c>
      <c r="S79" s="40">
        <f t="shared" si="52"/>
        <v>-1797.304442731177</v>
      </c>
      <c r="T79" s="40">
        <f t="shared" si="52"/>
        <v>-471.42827519155435</v>
      </c>
      <c r="U79" s="40">
        <f t="shared" si="52"/>
        <v>-232.15939879137341</v>
      </c>
      <c r="V79" s="40">
        <f t="shared" si="52"/>
        <v>-229.66350486231036</v>
      </c>
      <c r="W79" s="40">
        <f t="shared" si="52"/>
        <v>-450.99646287186175</v>
      </c>
      <c r="X79" s="40">
        <f t="shared" si="52"/>
        <v>0</v>
      </c>
      <c r="Y79" s="40">
        <f t="shared" si="52"/>
        <v>-219.74080013614994</v>
      </c>
      <c r="Z79" s="40">
        <f t="shared" si="52"/>
        <v>-456.6083949587624</v>
      </c>
      <c r="AA79" s="40"/>
      <c r="AB79" s="42"/>
      <c r="AC79" s="42"/>
      <c r="AD79" s="40">
        <f t="shared" si="53"/>
        <v>-51.980306860000404</v>
      </c>
      <c r="AE79" s="40">
        <f t="shared" si="53"/>
        <v>-941.21983923297637</v>
      </c>
      <c r="AF79" s="42"/>
      <c r="AG79" s="42"/>
      <c r="AH79" s="42"/>
      <c r="AI79" s="40">
        <f t="shared" si="54"/>
        <v>-121.11064194210441</v>
      </c>
      <c r="AJ79" s="31">
        <f t="shared" si="48"/>
        <v>-56345.096758874002</v>
      </c>
    </row>
    <row r="80" spans="1:44" x14ac:dyDescent="0.25">
      <c r="A80" s="39">
        <v>45930</v>
      </c>
      <c r="C80" s="40">
        <f>C$77/12</f>
        <v>-147.278284688008</v>
      </c>
      <c r="D80" s="42"/>
      <c r="E80" s="40">
        <f>E$77/12</f>
        <v>-21.923744374831276</v>
      </c>
      <c r="F80" s="40">
        <f t="shared" si="52"/>
        <v>-3.6556809296766324</v>
      </c>
      <c r="G80" s="40">
        <f t="shared" si="52"/>
        <v>-2297.0954323296087</v>
      </c>
      <c r="H80" s="40">
        <f t="shared" si="52"/>
        <v>-637.98178105464024</v>
      </c>
      <c r="I80" s="40">
        <f t="shared" si="52"/>
        <v>-59.357383471020732</v>
      </c>
      <c r="J80" s="40">
        <f t="shared" si="52"/>
        <v>0</v>
      </c>
      <c r="K80" s="40">
        <f t="shared" si="52"/>
        <v>-4.0144667646930383</v>
      </c>
      <c r="L80" s="40">
        <f t="shared" si="52"/>
        <v>-28.071620846950903</v>
      </c>
      <c r="M80" s="40">
        <f t="shared" si="52"/>
        <v>-0.48502997532971909</v>
      </c>
      <c r="N80" s="40">
        <f t="shared" si="52"/>
        <v>-31352.069617876925</v>
      </c>
      <c r="O80" s="40">
        <f t="shared" si="52"/>
        <v>-462.59534445905257</v>
      </c>
      <c r="P80" s="40">
        <f t="shared" si="52"/>
        <v>-587.91423705437137</v>
      </c>
      <c r="Q80" s="40">
        <f t="shared" si="52"/>
        <v>-12968.805435563861</v>
      </c>
      <c r="R80" s="40">
        <f t="shared" si="52"/>
        <v>-2801.6366319067688</v>
      </c>
      <c r="S80" s="40">
        <f t="shared" si="52"/>
        <v>-1797.304442731177</v>
      </c>
      <c r="T80" s="40">
        <f t="shared" si="52"/>
        <v>-471.42827519155435</v>
      </c>
      <c r="U80" s="40">
        <f t="shared" si="52"/>
        <v>-232.15939879137341</v>
      </c>
      <c r="V80" s="40">
        <f t="shared" si="52"/>
        <v>-229.66350486231036</v>
      </c>
      <c r="W80" s="40">
        <f t="shared" si="52"/>
        <v>-450.99646287186175</v>
      </c>
      <c r="X80" s="40">
        <f t="shared" si="52"/>
        <v>0</v>
      </c>
      <c r="Y80" s="40">
        <f t="shared" si="52"/>
        <v>-219.74080013614994</v>
      </c>
      <c r="Z80" s="40">
        <f t="shared" si="52"/>
        <v>-456.6083949587624</v>
      </c>
      <c r="AA80" s="40"/>
      <c r="AB80" s="42"/>
      <c r="AC80" s="42"/>
      <c r="AD80" s="40">
        <f t="shared" si="53"/>
        <v>-51.980306860000404</v>
      </c>
      <c r="AE80" s="40">
        <f t="shared" si="53"/>
        <v>-941.21983923297637</v>
      </c>
      <c r="AF80" s="42"/>
      <c r="AG80" s="42"/>
      <c r="AH80" s="42"/>
      <c r="AI80" s="40">
        <f t="shared" si="54"/>
        <v>-121.11064194210441</v>
      </c>
      <c r="AJ80" s="31">
        <f t="shared" si="48"/>
        <v>-56345.096758874002</v>
      </c>
    </row>
    <row r="81" spans="1:36" x14ac:dyDescent="0.25">
      <c r="A81" s="39">
        <v>45961</v>
      </c>
      <c r="C81" s="40">
        <f>C$77/12</f>
        <v>-147.278284688008</v>
      </c>
      <c r="D81" s="42"/>
      <c r="E81" s="40">
        <f>E$77/12</f>
        <v>-21.923744374831276</v>
      </c>
      <c r="F81" s="40">
        <f t="shared" si="52"/>
        <v>-3.6556809296766324</v>
      </c>
      <c r="G81" s="40">
        <f t="shared" si="52"/>
        <v>-2297.0954323296087</v>
      </c>
      <c r="H81" s="40">
        <f t="shared" si="52"/>
        <v>-637.98178105464024</v>
      </c>
      <c r="I81" s="40">
        <f t="shared" si="52"/>
        <v>-59.357383471020732</v>
      </c>
      <c r="J81" s="40">
        <f t="shared" si="52"/>
        <v>0</v>
      </c>
      <c r="K81" s="40">
        <f t="shared" si="52"/>
        <v>-4.0144667646930383</v>
      </c>
      <c r="L81" s="40">
        <f t="shared" si="52"/>
        <v>-28.071620846950903</v>
      </c>
      <c r="M81" s="40">
        <f t="shared" si="52"/>
        <v>-0.48502997532971909</v>
      </c>
      <c r="N81" s="40">
        <f t="shared" si="52"/>
        <v>-31352.069617876925</v>
      </c>
      <c r="O81" s="40">
        <f t="shared" si="52"/>
        <v>-462.59534445905257</v>
      </c>
      <c r="P81" s="40">
        <f t="shared" si="52"/>
        <v>-587.91423705437137</v>
      </c>
      <c r="Q81" s="40">
        <f t="shared" si="52"/>
        <v>-12968.805435563861</v>
      </c>
      <c r="R81" s="40">
        <f t="shared" si="52"/>
        <v>-2801.6366319067688</v>
      </c>
      <c r="S81" s="40">
        <f t="shared" si="52"/>
        <v>-1797.304442731177</v>
      </c>
      <c r="T81" s="40">
        <f t="shared" si="52"/>
        <v>-471.42827519155435</v>
      </c>
      <c r="U81" s="40">
        <f t="shared" si="52"/>
        <v>-232.15939879137341</v>
      </c>
      <c r="V81" s="40">
        <f t="shared" si="52"/>
        <v>-229.66350486231036</v>
      </c>
      <c r="W81" s="40">
        <f t="shared" si="52"/>
        <v>-450.99646287186175</v>
      </c>
      <c r="X81" s="40">
        <f t="shared" si="52"/>
        <v>0</v>
      </c>
      <c r="Y81" s="40">
        <f t="shared" si="52"/>
        <v>-219.74080013614994</v>
      </c>
      <c r="Z81" s="40">
        <f t="shared" si="52"/>
        <v>-456.6083949587624</v>
      </c>
      <c r="AA81" s="40"/>
      <c r="AB81" s="42"/>
      <c r="AC81" s="42"/>
      <c r="AD81" s="40">
        <f t="shared" si="53"/>
        <v>-51.980306860000404</v>
      </c>
      <c r="AE81" s="40">
        <f t="shared" si="53"/>
        <v>-941.21983923297637</v>
      </c>
      <c r="AF81" s="42"/>
      <c r="AG81" s="42"/>
      <c r="AH81" s="42"/>
      <c r="AI81" s="40">
        <f t="shared" si="54"/>
        <v>-121.11064194210441</v>
      </c>
      <c r="AJ81" s="31">
        <f t="shared" si="48"/>
        <v>-56345.096758874002</v>
      </c>
    </row>
    <row r="82" spans="1:36" x14ac:dyDescent="0.25">
      <c r="A82" s="39">
        <v>45991</v>
      </c>
      <c r="C82" s="40">
        <f>C$77/12</f>
        <v>-147.278284688008</v>
      </c>
      <c r="D82" s="42"/>
      <c r="E82" s="40">
        <f>E$77/12</f>
        <v>-21.923744374831276</v>
      </c>
      <c r="F82" s="40">
        <f t="shared" si="52"/>
        <v>-3.6556809296766324</v>
      </c>
      <c r="G82" s="40">
        <f t="shared" si="52"/>
        <v>-2297.0954323296087</v>
      </c>
      <c r="H82" s="40">
        <f t="shared" si="52"/>
        <v>-637.98178105464024</v>
      </c>
      <c r="I82" s="40">
        <f t="shared" si="52"/>
        <v>-59.357383471020732</v>
      </c>
      <c r="J82" s="40">
        <f t="shared" si="52"/>
        <v>0</v>
      </c>
      <c r="K82" s="40">
        <f t="shared" si="52"/>
        <v>-4.0144667646930383</v>
      </c>
      <c r="L82" s="40">
        <f t="shared" si="52"/>
        <v>-28.071620846950903</v>
      </c>
      <c r="M82" s="40">
        <f t="shared" si="52"/>
        <v>-0.48502997532971909</v>
      </c>
      <c r="N82" s="40">
        <f t="shared" si="52"/>
        <v>-31352.069617876925</v>
      </c>
      <c r="O82" s="40">
        <f t="shared" si="52"/>
        <v>-462.59534445905257</v>
      </c>
      <c r="P82" s="40">
        <f t="shared" si="52"/>
        <v>-587.91423705437137</v>
      </c>
      <c r="Q82" s="40">
        <f t="shared" si="52"/>
        <v>-12968.805435563861</v>
      </c>
      <c r="R82" s="40">
        <f t="shared" si="52"/>
        <v>-2801.6366319067688</v>
      </c>
      <c r="S82" s="40">
        <f t="shared" si="52"/>
        <v>-1797.304442731177</v>
      </c>
      <c r="T82" s="40">
        <f t="shared" si="52"/>
        <v>-471.42827519155435</v>
      </c>
      <c r="U82" s="40">
        <f t="shared" si="52"/>
        <v>-232.15939879137341</v>
      </c>
      <c r="V82" s="40">
        <f t="shared" si="52"/>
        <v>-229.66350486231036</v>
      </c>
      <c r="W82" s="40">
        <f t="shared" si="52"/>
        <v>-450.99646287186175</v>
      </c>
      <c r="X82" s="40">
        <f t="shared" si="52"/>
        <v>0</v>
      </c>
      <c r="Y82" s="40">
        <f t="shared" si="52"/>
        <v>-219.74080013614994</v>
      </c>
      <c r="Z82" s="40">
        <f t="shared" si="52"/>
        <v>-456.6083949587624</v>
      </c>
      <c r="AA82" s="40"/>
      <c r="AB82" s="42"/>
      <c r="AC82" s="42"/>
      <c r="AD82" s="40">
        <f t="shared" si="53"/>
        <v>-51.980306860000404</v>
      </c>
      <c r="AE82" s="40">
        <f t="shared" si="53"/>
        <v>-941.21983923297637</v>
      </c>
      <c r="AF82" s="42"/>
      <c r="AG82" s="42"/>
      <c r="AH82" s="42"/>
      <c r="AI82" s="40">
        <f t="shared" si="54"/>
        <v>-121.11064194210441</v>
      </c>
      <c r="AJ82" s="31">
        <f t="shared" si="48"/>
        <v>-56345.096758874002</v>
      </c>
    </row>
    <row r="83" spans="1:36" x14ac:dyDescent="0.25">
      <c r="A83" s="39">
        <v>46022</v>
      </c>
      <c r="C83" s="40">
        <f>C$77/12</f>
        <v>-147.278284688008</v>
      </c>
      <c r="D83" s="42"/>
      <c r="E83" s="40">
        <f>E$77/12</f>
        <v>-21.923744374831276</v>
      </c>
      <c r="F83" s="40">
        <f t="shared" si="52"/>
        <v>-3.6556809296766324</v>
      </c>
      <c r="G83" s="40">
        <f t="shared" si="52"/>
        <v>-2297.0954323296087</v>
      </c>
      <c r="H83" s="40">
        <f t="shared" si="52"/>
        <v>-637.98178105464024</v>
      </c>
      <c r="I83" s="40">
        <f t="shared" si="52"/>
        <v>-59.357383471020732</v>
      </c>
      <c r="J83" s="40">
        <f t="shared" si="52"/>
        <v>0</v>
      </c>
      <c r="K83" s="40">
        <f t="shared" si="52"/>
        <v>-4.0144667646930383</v>
      </c>
      <c r="L83" s="40">
        <f t="shared" si="52"/>
        <v>-28.071620846950903</v>
      </c>
      <c r="M83" s="40">
        <f t="shared" si="52"/>
        <v>-0.48502997532971909</v>
      </c>
      <c r="N83" s="40">
        <f t="shared" si="52"/>
        <v>-31352.069617876925</v>
      </c>
      <c r="O83" s="40">
        <f t="shared" si="52"/>
        <v>-462.59534445905257</v>
      </c>
      <c r="P83" s="40">
        <f t="shared" si="52"/>
        <v>-587.91423705437137</v>
      </c>
      <c r="Q83" s="40">
        <f t="shared" si="52"/>
        <v>-12968.805435563861</v>
      </c>
      <c r="R83" s="40">
        <f t="shared" si="52"/>
        <v>-2801.6366319067688</v>
      </c>
      <c r="S83" s="40">
        <f t="shared" si="52"/>
        <v>-1797.304442731177</v>
      </c>
      <c r="T83" s="40">
        <f t="shared" si="52"/>
        <v>-471.42827519155435</v>
      </c>
      <c r="U83" s="40">
        <f t="shared" si="52"/>
        <v>-232.15939879137341</v>
      </c>
      <c r="V83" s="40">
        <f t="shared" si="52"/>
        <v>-229.66350486231036</v>
      </c>
      <c r="W83" s="40">
        <f t="shared" si="52"/>
        <v>-450.99646287186175</v>
      </c>
      <c r="X83" s="40">
        <f t="shared" si="52"/>
        <v>0</v>
      </c>
      <c r="Y83" s="40">
        <f t="shared" si="52"/>
        <v>-219.74080013614994</v>
      </c>
      <c r="Z83" s="40">
        <f t="shared" si="52"/>
        <v>-456.6083949587624</v>
      </c>
      <c r="AA83" s="40"/>
      <c r="AB83" s="42"/>
      <c r="AC83" s="42"/>
      <c r="AD83" s="40">
        <f t="shared" si="53"/>
        <v>-51.980306860000404</v>
      </c>
      <c r="AE83" s="40">
        <f t="shared" si="53"/>
        <v>-941.21983923297637</v>
      </c>
      <c r="AF83" s="42"/>
      <c r="AG83" s="42"/>
      <c r="AH83" s="42"/>
      <c r="AI83" s="40">
        <f t="shared" si="54"/>
        <v>-121.11064194210441</v>
      </c>
      <c r="AJ83" s="31">
        <f t="shared" si="48"/>
        <v>-56345.096758874002</v>
      </c>
    </row>
    <row r="84" spans="1:36" x14ac:dyDescent="0.25">
      <c r="A84" s="39">
        <v>46053</v>
      </c>
      <c r="C84" s="40">
        <f>C$77/12</f>
        <v>-147.278284688008</v>
      </c>
      <c r="D84" s="42"/>
      <c r="E84" s="40">
        <f>E$77/12</f>
        <v>-21.923744374831276</v>
      </c>
      <c r="F84" s="40">
        <f t="shared" si="52"/>
        <v>-3.6556809296766324</v>
      </c>
      <c r="G84" s="40">
        <f t="shared" si="52"/>
        <v>-2297.0954323296087</v>
      </c>
      <c r="H84" s="40">
        <f t="shared" si="52"/>
        <v>-637.98178105464024</v>
      </c>
      <c r="I84" s="40">
        <f t="shared" si="52"/>
        <v>-59.357383471020732</v>
      </c>
      <c r="J84" s="40">
        <f t="shared" si="52"/>
        <v>0</v>
      </c>
      <c r="K84" s="40">
        <f t="shared" si="52"/>
        <v>-4.0144667646930383</v>
      </c>
      <c r="L84" s="40">
        <f t="shared" si="52"/>
        <v>-28.071620846950903</v>
      </c>
      <c r="M84" s="40">
        <f t="shared" si="52"/>
        <v>-0.48502997532971909</v>
      </c>
      <c r="N84" s="40">
        <f t="shared" si="52"/>
        <v>-31352.069617876925</v>
      </c>
      <c r="O84" s="40">
        <f t="shared" si="52"/>
        <v>-462.59534445905257</v>
      </c>
      <c r="P84" s="40">
        <f t="shared" si="52"/>
        <v>-587.91423705437137</v>
      </c>
      <c r="Q84" s="40">
        <f t="shared" si="52"/>
        <v>-12968.805435563861</v>
      </c>
      <c r="R84" s="40">
        <f t="shared" si="52"/>
        <v>-2801.6366319067688</v>
      </c>
      <c r="S84" s="40">
        <f t="shared" si="52"/>
        <v>-1797.304442731177</v>
      </c>
      <c r="T84" s="40">
        <f t="shared" si="52"/>
        <v>-471.42827519155435</v>
      </c>
      <c r="U84" s="40">
        <f t="shared" si="52"/>
        <v>-232.15939879137341</v>
      </c>
      <c r="V84" s="40">
        <f t="shared" si="52"/>
        <v>-229.66350486231036</v>
      </c>
      <c r="W84" s="40">
        <f t="shared" si="52"/>
        <v>-450.99646287186175</v>
      </c>
      <c r="X84" s="40">
        <f t="shared" si="52"/>
        <v>0</v>
      </c>
      <c r="Y84" s="40">
        <f t="shared" si="52"/>
        <v>-219.74080013614994</v>
      </c>
      <c r="Z84" s="40">
        <f t="shared" si="52"/>
        <v>-456.6083949587624</v>
      </c>
      <c r="AA84" s="40"/>
      <c r="AB84" s="42"/>
      <c r="AC84" s="42"/>
      <c r="AD84" s="40">
        <f t="shared" si="53"/>
        <v>-51.980306860000404</v>
      </c>
      <c r="AE84" s="40">
        <f t="shared" si="53"/>
        <v>-941.21983923297637</v>
      </c>
      <c r="AF84" s="42"/>
      <c r="AG84" s="42"/>
      <c r="AH84" s="42"/>
      <c r="AI84" s="40">
        <f t="shared" si="54"/>
        <v>-121.11064194210441</v>
      </c>
      <c r="AJ84" s="31">
        <f t="shared" si="48"/>
        <v>-56345.096758874002</v>
      </c>
    </row>
    <row r="85" spans="1:36" x14ac:dyDescent="0.25">
      <c r="A85" s="39">
        <v>46081</v>
      </c>
      <c r="C85" s="40">
        <f>C$77/12</f>
        <v>-147.278284688008</v>
      </c>
      <c r="D85" s="42"/>
      <c r="E85" s="40">
        <f>E$77/12</f>
        <v>-21.923744374831276</v>
      </c>
      <c r="F85" s="40">
        <f t="shared" si="52"/>
        <v>-3.6556809296766324</v>
      </c>
      <c r="G85" s="40">
        <f t="shared" si="52"/>
        <v>-2297.0954323296087</v>
      </c>
      <c r="H85" s="40">
        <f t="shared" si="52"/>
        <v>-637.98178105464024</v>
      </c>
      <c r="I85" s="40">
        <f t="shared" si="52"/>
        <v>-59.357383471020732</v>
      </c>
      <c r="J85" s="40">
        <f t="shared" si="52"/>
        <v>0</v>
      </c>
      <c r="K85" s="40">
        <f t="shared" si="52"/>
        <v>-4.0144667646930383</v>
      </c>
      <c r="L85" s="40">
        <f t="shared" si="52"/>
        <v>-28.071620846950903</v>
      </c>
      <c r="M85" s="40">
        <f t="shared" si="52"/>
        <v>-0.48502997532971909</v>
      </c>
      <c r="N85" s="40">
        <f t="shared" si="52"/>
        <v>-31352.069617876925</v>
      </c>
      <c r="O85" s="40">
        <f t="shared" si="52"/>
        <v>-462.59534445905257</v>
      </c>
      <c r="P85" s="40">
        <f t="shared" si="52"/>
        <v>-587.91423705437137</v>
      </c>
      <c r="Q85" s="40">
        <f t="shared" si="52"/>
        <v>-12968.805435563861</v>
      </c>
      <c r="R85" s="40">
        <f t="shared" si="52"/>
        <v>-2801.6366319067688</v>
      </c>
      <c r="S85" s="40">
        <f t="shared" si="52"/>
        <v>-1797.304442731177</v>
      </c>
      <c r="T85" s="40">
        <f t="shared" si="52"/>
        <v>-471.42827519155435</v>
      </c>
      <c r="U85" s="40">
        <f t="shared" si="52"/>
        <v>-232.15939879137341</v>
      </c>
      <c r="V85" s="40">
        <f t="shared" si="52"/>
        <v>-229.66350486231036</v>
      </c>
      <c r="W85" s="40">
        <f t="shared" si="52"/>
        <v>-450.99646287186175</v>
      </c>
      <c r="X85" s="40">
        <f t="shared" si="52"/>
        <v>0</v>
      </c>
      <c r="Y85" s="40">
        <f t="shared" si="52"/>
        <v>-219.74080013614994</v>
      </c>
      <c r="Z85" s="40">
        <f t="shared" si="52"/>
        <v>-456.6083949587624</v>
      </c>
      <c r="AA85" s="40"/>
      <c r="AB85" s="42"/>
      <c r="AC85" s="42"/>
      <c r="AD85" s="40">
        <f t="shared" si="53"/>
        <v>-51.980306860000404</v>
      </c>
      <c r="AE85" s="40">
        <f t="shared" si="53"/>
        <v>-941.21983923297637</v>
      </c>
      <c r="AF85" s="42"/>
      <c r="AG85" s="42"/>
      <c r="AH85" s="42"/>
      <c r="AI85" s="40">
        <f t="shared" si="54"/>
        <v>-121.11064194210441</v>
      </c>
      <c r="AJ85" s="31">
        <f t="shared" si="48"/>
        <v>-56345.096758874002</v>
      </c>
    </row>
    <row r="86" spans="1:36" x14ac:dyDescent="0.25">
      <c r="A86" s="39">
        <v>46112</v>
      </c>
      <c r="B86" s="59" t="s">
        <v>19</v>
      </c>
      <c r="C86" s="40">
        <f>+C9*C15/12</f>
        <v>-147.278284688008</v>
      </c>
      <c r="D86" s="42"/>
      <c r="E86" s="40">
        <f>+E9*E15/12</f>
        <v>-17.349725764254966</v>
      </c>
      <c r="F86" s="40">
        <f t="shared" ref="F86:Z86" si="55">+F9*F15/12</f>
        <v>-3.030367086442471</v>
      </c>
      <c r="G86" s="40">
        <f t="shared" si="55"/>
        <v>-1837.6763458636869</v>
      </c>
      <c r="H86" s="40">
        <f t="shared" si="55"/>
        <v>-486.08135699401151</v>
      </c>
      <c r="I86" s="40">
        <f t="shared" si="55"/>
        <v>-76.66995365006845</v>
      </c>
      <c r="J86" s="40">
        <f t="shared" si="55"/>
        <v>0</v>
      </c>
      <c r="K86" s="40">
        <f t="shared" si="55"/>
        <v>-6.7165117024671988</v>
      </c>
      <c r="L86" s="40">
        <f t="shared" si="55"/>
        <v>-28.071620846950903</v>
      </c>
      <c r="M86" s="40">
        <f t="shared" si="55"/>
        <v>-0.598708875797622</v>
      </c>
      <c r="N86" s="40">
        <f t="shared" si="55"/>
        <v>-27388.01483860513</v>
      </c>
      <c r="O86" s="40">
        <f t="shared" si="55"/>
        <v>-292.97705149073334</v>
      </c>
      <c r="P86" s="40">
        <f t="shared" si="55"/>
        <v>-445.83496309956496</v>
      </c>
      <c r="Q86" s="40">
        <f t="shared" si="55"/>
        <v>-12561.408406174422</v>
      </c>
      <c r="R86" s="40">
        <f t="shared" si="55"/>
        <v>-4012.5134812902029</v>
      </c>
      <c r="S86" s="40">
        <f t="shared" si="55"/>
        <v>-1797.304442731177</v>
      </c>
      <c r="T86" s="40">
        <f t="shared" si="55"/>
        <v>-407.47482700665358</v>
      </c>
      <c r="U86" s="40">
        <f t="shared" si="55"/>
        <v>-211.97162498342789</v>
      </c>
      <c r="V86" s="40">
        <f t="shared" si="55"/>
        <v>-235.10576801070636</v>
      </c>
      <c r="W86" s="40">
        <f t="shared" si="55"/>
        <v>-282.2461307376883</v>
      </c>
      <c r="X86" s="40">
        <f t="shared" si="55"/>
        <v>0</v>
      </c>
      <c r="Y86" s="40">
        <f t="shared" si="55"/>
        <v>-219.74080013614994</v>
      </c>
      <c r="Z86" s="40">
        <f t="shared" si="55"/>
        <v>-335.8524557961145</v>
      </c>
      <c r="AA86" s="40"/>
      <c r="AB86" s="42"/>
      <c r="AC86" s="42"/>
      <c r="AD86" s="40">
        <f t="shared" ref="AD86:AH86" si="56">+AD9*AD15/12</f>
        <v>-51.980306860000404</v>
      </c>
      <c r="AE86" s="40">
        <f t="shared" si="56"/>
        <v>-941.21983923297637</v>
      </c>
      <c r="AF86" s="42"/>
      <c r="AG86" s="42"/>
      <c r="AH86" s="42"/>
      <c r="AI86" s="40">
        <f t="shared" ref="AI86" si="57">+AI9*AI15/12</f>
        <v>-121.11064194210441</v>
      </c>
      <c r="AJ86" s="31">
        <f t="shared" si="48"/>
        <v>-51908.228453568736</v>
      </c>
    </row>
    <row r="87" spans="1:36" x14ac:dyDescent="0.25">
      <c r="A87" s="39">
        <v>46142</v>
      </c>
      <c r="C87" s="40">
        <f>C86</f>
        <v>-147.278284688008</v>
      </c>
      <c r="D87" s="42"/>
      <c r="E87" s="40">
        <f>E86</f>
        <v>-17.349725764254966</v>
      </c>
      <c r="F87" s="40">
        <f t="shared" ref="F87:AC89" si="58">F86</f>
        <v>-3.030367086442471</v>
      </c>
      <c r="G87" s="40">
        <f t="shared" si="58"/>
        <v>-1837.6763458636869</v>
      </c>
      <c r="H87" s="40">
        <f t="shared" si="58"/>
        <v>-486.08135699401151</v>
      </c>
      <c r="I87" s="40">
        <f t="shared" si="58"/>
        <v>-76.66995365006845</v>
      </c>
      <c r="J87" s="40">
        <f t="shared" si="58"/>
        <v>0</v>
      </c>
      <c r="K87" s="40">
        <f t="shared" si="58"/>
        <v>-6.7165117024671988</v>
      </c>
      <c r="L87" s="40">
        <f t="shared" si="58"/>
        <v>-28.071620846950903</v>
      </c>
      <c r="M87" s="40">
        <f t="shared" si="58"/>
        <v>-0.598708875797622</v>
      </c>
      <c r="N87" s="40">
        <f t="shared" si="58"/>
        <v>-27388.01483860513</v>
      </c>
      <c r="O87" s="40">
        <f t="shared" si="58"/>
        <v>-292.97705149073334</v>
      </c>
      <c r="P87" s="40">
        <f t="shared" si="58"/>
        <v>-445.83496309956496</v>
      </c>
      <c r="Q87" s="40">
        <f t="shared" si="58"/>
        <v>-12561.408406174422</v>
      </c>
      <c r="R87" s="40">
        <f t="shared" si="58"/>
        <v>-4012.5134812902029</v>
      </c>
      <c r="S87" s="40">
        <f t="shared" si="58"/>
        <v>-1797.304442731177</v>
      </c>
      <c r="T87" s="40">
        <f t="shared" si="58"/>
        <v>-407.47482700665358</v>
      </c>
      <c r="U87" s="40">
        <f t="shared" si="58"/>
        <v>-211.97162498342789</v>
      </c>
      <c r="V87" s="40">
        <f t="shared" si="58"/>
        <v>-235.10576801070636</v>
      </c>
      <c r="W87" s="40">
        <f t="shared" si="58"/>
        <v>-282.2461307376883</v>
      </c>
      <c r="X87" s="40">
        <f t="shared" si="58"/>
        <v>0</v>
      </c>
      <c r="Y87" s="40">
        <f t="shared" si="58"/>
        <v>-219.74080013614994</v>
      </c>
      <c r="Z87" s="40">
        <f t="shared" si="58"/>
        <v>-335.8524557961145</v>
      </c>
      <c r="AA87" s="40"/>
      <c r="AB87" s="42"/>
      <c r="AC87" s="42"/>
      <c r="AD87" s="40">
        <f t="shared" ref="AD87:AE89" si="59">AD86</f>
        <v>-51.980306860000404</v>
      </c>
      <c r="AE87" s="40">
        <f t="shared" si="59"/>
        <v>-941.21983923297637</v>
      </c>
      <c r="AF87" s="42"/>
      <c r="AG87" s="42"/>
      <c r="AH87" s="42"/>
      <c r="AI87" s="40">
        <f t="shared" ref="AI87:AI89" si="60">AI86</f>
        <v>-121.11064194210441</v>
      </c>
      <c r="AJ87" s="31">
        <f t="shared" si="48"/>
        <v>-51908.228453568736</v>
      </c>
    </row>
    <row r="88" spans="1:36" x14ac:dyDescent="0.25">
      <c r="A88" s="39">
        <v>46173</v>
      </c>
      <c r="C88" s="40">
        <f>C87</f>
        <v>-147.278284688008</v>
      </c>
      <c r="D88" s="42"/>
      <c r="E88" s="40">
        <f>E87</f>
        <v>-17.349725764254966</v>
      </c>
      <c r="F88" s="40">
        <f t="shared" si="58"/>
        <v>-3.030367086442471</v>
      </c>
      <c r="G88" s="40">
        <f t="shared" si="58"/>
        <v>-1837.6763458636869</v>
      </c>
      <c r="H88" s="40">
        <f t="shared" si="58"/>
        <v>-486.08135699401151</v>
      </c>
      <c r="I88" s="40">
        <f t="shared" si="58"/>
        <v>-76.66995365006845</v>
      </c>
      <c r="J88" s="40">
        <f t="shared" si="58"/>
        <v>0</v>
      </c>
      <c r="K88" s="40">
        <f t="shared" si="58"/>
        <v>-6.7165117024671988</v>
      </c>
      <c r="L88" s="40">
        <f t="shared" si="58"/>
        <v>-28.071620846950903</v>
      </c>
      <c r="M88" s="40">
        <f t="shared" si="58"/>
        <v>-0.598708875797622</v>
      </c>
      <c r="N88" s="40">
        <f t="shared" si="58"/>
        <v>-27388.01483860513</v>
      </c>
      <c r="O88" s="40">
        <f t="shared" si="58"/>
        <v>-292.97705149073334</v>
      </c>
      <c r="P88" s="40">
        <f t="shared" si="58"/>
        <v>-445.83496309956496</v>
      </c>
      <c r="Q88" s="40">
        <f t="shared" si="58"/>
        <v>-12561.408406174422</v>
      </c>
      <c r="R88" s="40">
        <f t="shared" si="58"/>
        <v>-4012.5134812902029</v>
      </c>
      <c r="S88" s="40">
        <f t="shared" si="58"/>
        <v>-1797.304442731177</v>
      </c>
      <c r="T88" s="40">
        <f t="shared" si="58"/>
        <v>-407.47482700665358</v>
      </c>
      <c r="U88" s="40">
        <f t="shared" si="58"/>
        <v>-211.97162498342789</v>
      </c>
      <c r="V88" s="40">
        <f t="shared" si="58"/>
        <v>-235.10576801070636</v>
      </c>
      <c r="W88" s="40">
        <f t="shared" si="58"/>
        <v>-282.2461307376883</v>
      </c>
      <c r="X88" s="40">
        <f t="shared" si="58"/>
        <v>0</v>
      </c>
      <c r="Y88" s="40">
        <f t="shared" si="58"/>
        <v>-219.74080013614994</v>
      </c>
      <c r="Z88" s="40">
        <f t="shared" si="58"/>
        <v>-335.8524557961145</v>
      </c>
      <c r="AA88" s="40"/>
      <c r="AB88" s="42"/>
      <c r="AC88" s="42"/>
      <c r="AD88" s="40">
        <f t="shared" si="59"/>
        <v>-51.980306860000404</v>
      </c>
      <c r="AE88" s="40">
        <f t="shared" si="59"/>
        <v>-941.21983923297637</v>
      </c>
      <c r="AF88" s="42"/>
      <c r="AG88" s="42"/>
      <c r="AH88" s="42"/>
      <c r="AI88" s="40">
        <f t="shared" si="60"/>
        <v>-121.11064194210441</v>
      </c>
      <c r="AJ88" s="31">
        <f t="shared" si="48"/>
        <v>-51908.228453568736</v>
      </c>
    </row>
    <row r="89" spans="1:36" x14ac:dyDescent="0.25">
      <c r="A89" s="39">
        <v>46203</v>
      </c>
      <c r="B89" s="4"/>
      <c r="C89" s="40">
        <f>C88</f>
        <v>-147.278284688008</v>
      </c>
      <c r="D89" s="42"/>
      <c r="E89" s="40">
        <f>E88</f>
        <v>-17.349725764254966</v>
      </c>
      <c r="F89" s="40">
        <f t="shared" si="58"/>
        <v>-3.030367086442471</v>
      </c>
      <c r="G89" s="40">
        <f t="shared" si="58"/>
        <v>-1837.6763458636869</v>
      </c>
      <c r="H89" s="40">
        <f t="shared" si="58"/>
        <v>-486.08135699401151</v>
      </c>
      <c r="I89" s="40">
        <f t="shared" si="58"/>
        <v>-76.66995365006845</v>
      </c>
      <c r="J89" s="40">
        <f t="shared" si="58"/>
        <v>0</v>
      </c>
      <c r="K89" s="40">
        <f t="shared" si="58"/>
        <v>-6.7165117024671988</v>
      </c>
      <c r="L89" s="40">
        <f t="shared" si="58"/>
        <v>-28.071620846950903</v>
      </c>
      <c r="M89" s="40">
        <f t="shared" si="58"/>
        <v>-0.598708875797622</v>
      </c>
      <c r="N89" s="40">
        <f t="shared" si="58"/>
        <v>-27388.01483860513</v>
      </c>
      <c r="O89" s="40">
        <f t="shared" si="58"/>
        <v>-292.97705149073334</v>
      </c>
      <c r="P89" s="40">
        <f t="shared" si="58"/>
        <v>-445.83496309956496</v>
      </c>
      <c r="Q89" s="40">
        <f t="shared" si="58"/>
        <v>-12561.408406174422</v>
      </c>
      <c r="R89" s="40">
        <f t="shared" si="58"/>
        <v>-4012.5134812902029</v>
      </c>
      <c r="S89" s="40">
        <f t="shared" si="58"/>
        <v>-1797.304442731177</v>
      </c>
      <c r="T89" s="40">
        <f t="shared" si="58"/>
        <v>-407.47482700665358</v>
      </c>
      <c r="U89" s="40">
        <f t="shared" si="58"/>
        <v>-211.97162498342789</v>
      </c>
      <c r="V89" s="40">
        <f t="shared" si="58"/>
        <v>-235.10576801070636</v>
      </c>
      <c r="W89" s="40">
        <f t="shared" si="58"/>
        <v>-282.2461307376883</v>
      </c>
      <c r="X89" s="40">
        <f t="shared" si="58"/>
        <v>0</v>
      </c>
      <c r="Y89" s="40">
        <f t="shared" si="58"/>
        <v>-219.74080013614994</v>
      </c>
      <c r="Z89" s="40">
        <f t="shared" si="58"/>
        <v>-335.8524557961145</v>
      </c>
      <c r="AA89" s="40"/>
      <c r="AB89" s="42"/>
      <c r="AC89" s="42"/>
      <c r="AD89" s="40">
        <f t="shared" si="59"/>
        <v>-51.980306860000404</v>
      </c>
      <c r="AE89" s="40">
        <f t="shared" si="59"/>
        <v>-941.21983923297637</v>
      </c>
      <c r="AF89" s="42"/>
      <c r="AG89" s="42"/>
      <c r="AH89" s="42"/>
      <c r="AI89" s="40">
        <f t="shared" si="60"/>
        <v>-121.11064194210441</v>
      </c>
      <c r="AJ89" s="31">
        <f t="shared" si="48"/>
        <v>-51908.228453568736</v>
      </c>
    </row>
    <row r="90" spans="1:36" ht="12.75" x14ac:dyDescent="0.2">
      <c r="A90" s="39" t="s">
        <v>27</v>
      </c>
      <c r="C90" s="43">
        <f t="shared" ref="C90:Y90" si="61">SUM(C65:C89)</f>
        <v>-23859.082119457282</v>
      </c>
      <c r="D90" s="43">
        <f t="shared" si="61"/>
        <v>-18087.779792234731</v>
      </c>
      <c r="E90" s="43">
        <f t="shared" si="61"/>
        <v>-3533.3505142803601</v>
      </c>
      <c r="F90" s="43">
        <f t="shared" si="61"/>
        <v>-589.71905523467728</v>
      </c>
      <c r="G90" s="43">
        <f t="shared" si="61"/>
        <v>-370291.78369153297</v>
      </c>
      <c r="H90" s="43">
        <f t="shared" si="61"/>
        <v>-102745.44683460915</v>
      </c>
      <c r="I90" s="43">
        <f t="shared" si="61"/>
        <v>-9685.1464030215502</v>
      </c>
      <c r="J90" s="43">
        <f t="shared" si="61"/>
        <v>0</v>
      </c>
      <c r="K90" s="43">
        <f t="shared" si="61"/>
        <v>-661.15179563136849</v>
      </c>
      <c r="L90" s="43">
        <f t="shared" si="61"/>
        <v>-4547.6025772060493</v>
      </c>
      <c r="M90" s="43">
        <f t="shared" si="61"/>
        <v>-79.029571605286137</v>
      </c>
      <c r="N90" s="43">
        <f t="shared" si="61"/>
        <v>-5063179.0589789748</v>
      </c>
      <c r="O90" s="43">
        <f t="shared" si="61"/>
        <v>-74261.972630493241</v>
      </c>
      <c r="P90" s="43">
        <f t="shared" si="61"/>
        <v>-94673.789306988954</v>
      </c>
      <c r="Q90" s="43">
        <f t="shared" si="61"/>
        <v>-2099316.8924437887</v>
      </c>
      <c r="R90" s="43">
        <f t="shared" si="61"/>
        <v>-458708.64176643052</v>
      </c>
      <c r="S90" s="43">
        <f t="shared" si="61"/>
        <v>-291163.31972245092</v>
      </c>
      <c r="T90" s="43">
        <f t="shared" si="61"/>
        <v>-76115.566788292228</v>
      </c>
      <c r="U90" s="43">
        <f t="shared" si="61"/>
        <v>-37529.071508970723</v>
      </c>
      <c r="V90" s="43">
        <f t="shared" si="61"/>
        <v>-37227.256840287875</v>
      </c>
      <c r="W90" s="43">
        <f t="shared" si="61"/>
        <v>-72386.425656704916</v>
      </c>
      <c r="X90" s="43">
        <f t="shared" si="61"/>
        <v>0</v>
      </c>
      <c r="Y90" s="43">
        <f t="shared" si="61"/>
        <v>-35598.009622056263</v>
      </c>
      <c r="Z90" s="43">
        <f>SUM(Z65:Z89)</f>
        <v>-73487.536226668934</v>
      </c>
      <c r="AA90" s="43"/>
      <c r="AB90" s="43">
        <f t="shared" ref="AB90:AH90" si="62">SUM(AB65:AB89)</f>
        <v>0</v>
      </c>
      <c r="AC90" s="43">
        <f t="shared" si="62"/>
        <v>0</v>
      </c>
      <c r="AD90" s="43">
        <f t="shared" si="62"/>
        <v>-8420.8097113200674</v>
      </c>
      <c r="AE90" s="43">
        <f t="shared" si="62"/>
        <v>-152477.61395574213</v>
      </c>
      <c r="AF90" s="43">
        <f t="shared" si="62"/>
        <v>-3807.5523229404062</v>
      </c>
      <c r="AG90" s="43">
        <f t="shared" si="62"/>
        <v>-1409.8485185822881</v>
      </c>
      <c r="AH90" s="43">
        <f t="shared" si="62"/>
        <v>-74729.985697664073</v>
      </c>
      <c r="AI90" s="43">
        <f>SUM(AI65:AI89)</f>
        <v>-19619.92399462092</v>
      </c>
      <c r="AJ90" s="43">
        <f>SUM(AJ65:AJ89)</f>
        <v>-9208193.3680477906</v>
      </c>
    </row>
    <row r="91" spans="1:36" ht="12.75" x14ac:dyDescent="0.2">
      <c r="A91" s="39"/>
      <c r="C91" s="45"/>
      <c r="D91" s="45"/>
      <c r="E91" s="45"/>
      <c r="F91" s="45"/>
      <c r="G91" s="45"/>
      <c r="H91" s="45"/>
      <c r="I91" s="45"/>
      <c r="J91" s="30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30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</row>
    <row r="92" spans="1:36" x14ac:dyDescent="0.25">
      <c r="A92" s="39"/>
      <c r="B92" s="21"/>
      <c r="C92" s="52"/>
      <c r="D92" s="52"/>
      <c r="E92" s="52"/>
      <c r="F92" s="52"/>
      <c r="G92" s="52"/>
      <c r="H92" s="52"/>
      <c r="I92" s="52"/>
      <c r="J92" s="31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</row>
    <row r="93" spans="1:36" ht="12.75" x14ac:dyDescent="0.2">
      <c r="A93" s="50" t="s">
        <v>24</v>
      </c>
      <c r="B93" s="51"/>
      <c r="C93" s="43">
        <f>C23+C28+C42+C48+C63+C90</f>
        <v>-40756.994591827082</v>
      </c>
      <c r="D93" s="43">
        <f>D23+D28+D42+D48+D63+D90</f>
        <v>-44346.380121936207</v>
      </c>
      <c r="E93" s="43">
        <f>E23+E28+E42+E48+E63+E90</f>
        <v>-4862.3395078222911</v>
      </c>
      <c r="F93" s="43">
        <f>F23+F28+F42+F48+F63+F90</f>
        <v>-1720.6183811496026</v>
      </c>
      <c r="G93" s="43">
        <f>G23+G28+G42+G48+G63+G90</f>
        <v>-651038.88236862281</v>
      </c>
      <c r="H93" s="43">
        <f>H23+H28+H42+H48+H63+H90</f>
        <v>-178543.42859994201</v>
      </c>
      <c r="I93" s="43">
        <f>I23+I28+I42+I48+I63+I90</f>
        <v>-19820.864811074371</v>
      </c>
      <c r="J93" s="43">
        <f>J23+J28+J42+J48+J63+J90</f>
        <v>0</v>
      </c>
      <c r="K93" s="43">
        <f>K23+K28+K42+K48+K63+K90</f>
        <v>-883.69376073212709</v>
      </c>
      <c r="L93" s="43">
        <f>L23+L28+L42+L48+L63+L90</f>
        <v>-6277.0725512250938</v>
      </c>
      <c r="M93" s="43">
        <f>M23+M28+M42+M48+M63+M90</f>
        <v>-152.36256719823621</v>
      </c>
      <c r="N93" s="43">
        <f>N23+N28+N42+N48+N63+N90</f>
        <v>-9121281.9460179061</v>
      </c>
      <c r="O93" s="43">
        <f>O23+O28+O42+O48+O63+O90</f>
        <v>-135225.29284808968</v>
      </c>
      <c r="P93" s="43">
        <f>P23+P28+P42+P48+P63+P90</f>
        <v>-160394.13504465407</v>
      </c>
      <c r="Q93" s="43">
        <f>Q23+Q28+Q42+Q48+Q63+Q90</f>
        <v>-4077056.054794013</v>
      </c>
      <c r="R93" s="43">
        <f>R23+R28+R42+R48+R63+R90</f>
        <v>-733738.91364183126</v>
      </c>
      <c r="S93" s="43">
        <f>S23+S28+S42+S48+S63+S90</f>
        <v>-496344.10363318771</v>
      </c>
      <c r="T93" s="43">
        <f>T23+T28+T42+T48+T63+T90</f>
        <v>-129678.80887762623</v>
      </c>
      <c r="U93" s="43">
        <f>U23+U28+U42+U48+U63+U90</f>
        <v>-64183.7967785535</v>
      </c>
      <c r="V93" s="43">
        <f>V23+V28+V42+V48+V63+V90</f>
        <v>-66986.074192979344</v>
      </c>
      <c r="W93" s="43">
        <f>W23+W28+W42+W48+W63+W90</f>
        <v>-124374.13196113841</v>
      </c>
      <c r="X93" s="43">
        <f>X23+X28+X42+X48+X63+X90</f>
        <v>0</v>
      </c>
      <c r="Y93" s="43">
        <f>Y23+Y28+Y42+Y48+Y63+Y90</f>
        <v>-49002.434662864602</v>
      </c>
      <c r="Z93" s="43">
        <f>Z23+Z28+Z42+Z48+Z63+Z90</f>
        <v>-134402.7187923427</v>
      </c>
      <c r="AA93" s="43"/>
      <c r="AB93" s="43">
        <f>AB23+AB28+AB42+AB48+AB63+AB90</f>
        <v>-790019.72459981404</v>
      </c>
      <c r="AC93" s="43">
        <f>AC23+AC28+AC42+AC48+AC63+AC90</f>
        <v>-104867.26913651242</v>
      </c>
      <c r="AD93" s="43">
        <f>AD23+AD28+AD42+AD48+AD63+AD90</f>
        <v>-14459.503723719568</v>
      </c>
      <c r="AE93" s="43">
        <f>AE23+AE28+AE42+AE48+AE63+AE90</f>
        <v>-258137.51886828104</v>
      </c>
      <c r="AF93" s="43">
        <f>AF23+AF28+AF42+AF48+AF63+AF90</f>
        <v>-96781.673110114411</v>
      </c>
      <c r="AG93" s="43">
        <f>AG23+AG28+AG42+AG48+AG63+AG90</f>
        <v>-6761.3229250209633</v>
      </c>
      <c r="AH93" s="43">
        <f>AH23+AH28+AH42+AH48+AH63+AH90</f>
        <v>-188596.99013059551</v>
      </c>
      <c r="AI93" s="43">
        <f>AI23+AI28+AI42+AI48+AI63+AI90</f>
        <v>-33288.422599950049</v>
      </c>
      <c r="AJ93" s="43">
        <f>AJ23+AJ28+AJ42+AJ48+AJ63+AJ90</f>
        <v>-17733983.473600723</v>
      </c>
    </row>
    <row r="94" spans="1:36" ht="12.75" hidden="1" x14ac:dyDescent="0.2">
      <c r="A94" s="60"/>
      <c r="B94" s="61"/>
      <c r="C94" s="45">
        <f>C9-C93</f>
        <v>-3985.7754399728146</v>
      </c>
      <c r="D94" s="45">
        <f>D9-D93</f>
        <v>0</v>
      </c>
      <c r="E94" s="45">
        <f t="shared" ref="E94:AB94" si="63">E9-E93</f>
        <v>-14064.634053183128</v>
      </c>
      <c r="F94" s="45">
        <f t="shared" si="63"/>
        <v>-1165.4455107003701</v>
      </c>
      <c r="G94" s="45">
        <f t="shared" si="63"/>
        <v>-1317900.0596281847</v>
      </c>
      <c r="H94" s="45">
        <f t="shared" si="63"/>
        <v>-342258.02532221325</v>
      </c>
      <c r="I94" s="45">
        <f t="shared" si="63"/>
        <v>-9857.8269244359944</v>
      </c>
      <c r="J94" s="45">
        <f t="shared" si="63"/>
        <v>-23597.882967988084</v>
      </c>
      <c r="K94" s="45">
        <f t="shared" si="63"/>
        <v>-3748.3832754521482</v>
      </c>
      <c r="L94" s="45">
        <f t="shared" si="63"/>
        <v>-13082.66596391346</v>
      </c>
      <c r="M94" s="45">
        <f t="shared" si="63"/>
        <v>-150.78116738283825</v>
      </c>
      <c r="N94" s="45">
        <f t="shared" si="63"/>
        <v>-12500835.031828251</v>
      </c>
      <c r="O94" s="45">
        <f t="shared" si="63"/>
        <v>-96072.379381436622</v>
      </c>
      <c r="P94" s="45">
        <f t="shared" si="63"/>
        <v>-133562.98348253162</v>
      </c>
      <c r="Q94" s="45">
        <f t="shared" si="63"/>
        <v>-4070884.5329948007</v>
      </c>
      <c r="R94" s="45">
        <f t="shared" si="63"/>
        <v>-690822.08563279698</v>
      </c>
      <c r="S94" s="45">
        <f t="shared" si="63"/>
        <v>-417539.51131486846</v>
      </c>
      <c r="T94" s="45">
        <f t="shared" si="63"/>
        <v>-89590.156327747885</v>
      </c>
      <c r="U94" s="45">
        <f t="shared" si="63"/>
        <v>-36755.072261174064</v>
      </c>
      <c r="V94" s="45">
        <f t="shared" si="63"/>
        <v>-63628.241368524177</v>
      </c>
      <c r="W94" s="45">
        <f t="shared" si="63"/>
        <v>-54829.760570727187</v>
      </c>
      <c r="X94" s="45">
        <f t="shared" si="63"/>
        <v>-6883.5060485773047</v>
      </c>
      <c r="Y94" s="45">
        <f t="shared" si="63"/>
        <v>-4484.1698327499907</v>
      </c>
      <c r="Z94" s="45">
        <f t="shared" si="63"/>
        <v>-16542.205160967191</v>
      </c>
      <c r="AA94" s="45"/>
      <c r="AB94" s="45">
        <f t="shared" si="63"/>
        <v>0.45227175974287093</v>
      </c>
      <c r="AC94" s="45">
        <f t="shared" ref="AC94" si="64">AC9-AC93</f>
        <v>0</v>
      </c>
      <c r="AD94" s="45">
        <f t="shared" ref="AD94" si="65">AD9-AD93</f>
        <v>-7350.4152385183625</v>
      </c>
      <c r="AE94" s="45">
        <f t="shared" ref="AE94" si="66">AE9-AE93</f>
        <v>-24936.116991260729</v>
      </c>
      <c r="AF94" s="45">
        <f t="shared" ref="AF94" si="67">AF9-AF93</f>
        <v>0</v>
      </c>
      <c r="AG94" s="45">
        <f t="shared" ref="AG94" si="68">AG9-AG93</f>
        <v>0</v>
      </c>
      <c r="AH94" s="45">
        <f t="shared" ref="AH94" si="69">AH9-AH93</f>
        <v>0</v>
      </c>
      <c r="AI94" s="45">
        <f t="shared" ref="AI94" si="70">AI9-AI93</f>
        <v>-3044.769982681275</v>
      </c>
      <c r="AJ94" s="45"/>
    </row>
    <row r="95" spans="1:36" ht="13.5" thickBot="1" x14ac:dyDescent="0.25">
      <c r="A95" s="39"/>
      <c r="B95" s="21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</row>
    <row r="96" spans="1:36" ht="13.5" thickBot="1" x14ac:dyDescent="0.25">
      <c r="A96" s="53" t="s">
        <v>25</v>
      </c>
      <c r="B96" s="54"/>
      <c r="C96" s="55">
        <f>C9-C93</f>
        <v>-3985.7754399728146</v>
      </c>
      <c r="D96" s="55">
        <f>D9-D93</f>
        <v>0</v>
      </c>
      <c r="E96" s="55">
        <f>E9-E93</f>
        <v>-14064.634053183128</v>
      </c>
      <c r="F96" s="55">
        <f>F9-F93</f>
        <v>-1165.4455107003701</v>
      </c>
      <c r="G96" s="55">
        <f>G9-G93</f>
        <v>-1317900.0596281847</v>
      </c>
      <c r="H96" s="55">
        <f>H9-H93</f>
        <v>-342258.02532221325</v>
      </c>
      <c r="I96" s="55">
        <f>I9-I93</f>
        <v>-9857.8269244359944</v>
      </c>
      <c r="J96" s="55">
        <f>J9-J93</f>
        <v>-23597.882967988084</v>
      </c>
      <c r="K96" s="55">
        <f>K9-K93</f>
        <v>-3748.3832754521482</v>
      </c>
      <c r="L96" s="55">
        <f>L9-L93</f>
        <v>-13082.66596391346</v>
      </c>
      <c r="M96" s="55">
        <f>M9-M93</f>
        <v>-150.78116738283825</v>
      </c>
      <c r="N96" s="55">
        <f>N9-N93</f>
        <v>-12500835.031828251</v>
      </c>
      <c r="O96" s="55">
        <f>O9-O93</f>
        <v>-96072.379381436622</v>
      </c>
      <c r="P96" s="55">
        <f>P9-P93</f>
        <v>-133562.98348253162</v>
      </c>
      <c r="Q96" s="55">
        <f>Q9-Q93</f>
        <v>-4070884.5329948007</v>
      </c>
      <c r="R96" s="55">
        <f>R9-R93</f>
        <v>-690822.08563279698</v>
      </c>
      <c r="S96" s="55">
        <f>S9-S93</f>
        <v>-417539.51131486846</v>
      </c>
      <c r="T96" s="55">
        <f>T9-T93</f>
        <v>-89590.156327747885</v>
      </c>
      <c r="U96" s="55">
        <f>U9-U93</f>
        <v>-36755.072261174064</v>
      </c>
      <c r="V96" s="55">
        <f>V9-V93</f>
        <v>-63628.241368524177</v>
      </c>
      <c r="W96" s="55">
        <f>W9-W93</f>
        <v>-54829.760570727187</v>
      </c>
      <c r="X96" s="55">
        <f>X9-X93</f>
        <v>-6883.5060485773047</v>
      </c>
      <c r="Y96" s="55">
        <f>Y9-Y93</f>
        <v>-4484.1698327499907</v>
      </c>
      <c r="Z96" s="55">
        <f>Z9-Z93</f>
        <v>-16542.205160967191</v>
      </c>
      <c r="AA96" s="55">
        <f>AA9-AA93</f>
        <v>0</v>
      </c>
      <c r="AB96" s="55">
        <f>AB9-AB93</f>
        <v>0.45227175974287093</v>
      </c>
      <c r="AC96" s="55">
        <f>AC9-AC93</f>
        <v>0</v>
      </c>
      <c r="AD96" s="55">
        <f>AD9-AD93</f>
        <v>-7350.4152385183625</v>
      </c>
      <c r="AE96" s="55">
        <f>AE9-AE93</f>
        <v>-24936.116991260729</v>
      </c>
      <c r="AF96" s="55">
        <f>AF9-AF93</f>
        <v>0</v>
      </c>
      <c r="AG96" s="55">
        <f>AG9-AG93</f>
        <v>0</v>
      </c>
      <c r="AH96" s="55">
        <f>AH9-AH93</f>
        <v>0</v>
      </c>
      <c r="AI96" s="55">
        <f>AI9-AI93</f>
        <v>-3044.769982681275</v>
      </c>
      <c r="AJ96" s="55">
        <f>AJ9-AJ93</f>
        <v>-19947571.966399275</v>
      </c>
    </row>
    <row r="97" spans="1:36" x14ac:dyDescent="0.25">
      <c r="A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56"/>
      <c r="AG97" s="56"/>
      <c r="AH97" s="56"/>
      <c r="AI97" s="56"/>
      <c r="AJ97" s="56"/>
    </row>
    <row r="98" spans="1:36" x14ac:dyDescent="0.25">
      <c r="A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56"/>
      <c r="AG98" s="56"/>
      <c r="AH98" s="56"/>
      <c r="AI98" s="56"/>
      <c r="AJ98" s="56"/>
    </row>
    <row r="99" spans="1:36" x14ac:dyDescent="0.25">
      <c r="A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56"/>
      <c r="AG99" s="56"/>
      <c r="AH99" s="56"/>
      <c r="AI99" s="56"/>
      <c r="AJ99" s="56"/>
    </row>
    <row r="100" spans="1:36" x14ac:dyDescent="0.25">
      <c r="A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56"/>
      <c r="AG100" s="56"/>
      <c r="AH100" s="56"/>
      <c r="AI100" s="56"/>
      <c r="AJ100" s="56"/>
    </row>
    <row r="101" spans="1:36" x14ac:dyDescent="0.25">
      <c r="A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56"/>
      <c r="AG101" s="56"/>
      <c r="AH101" s="56"/>
      <c r="AI101" s="56"/>
      <c r="AJ101" s="56"/>
    </row>
    <row r="102" spans="1:36" x14ac:dyDescent="0.25">
      <c r="A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56"/>
      <c r="AG102" s="56"/>
      <c r="AH102" s="56"/>
      <c r="AI102" s="56"/>
      <c r="AJ102" s="56"/>
    </row>
    <row r="103" spans="1:36" x14ac:dyDescent="0.25">
      <c r="A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56"/>
      <c r="AG103" s="56"/>
      <c r="AH103" s="56"/>
      <c r="AI103" s="56"/>
      <c r="AJ103" s="56"/>
    </row>
    <row r="104" spans="1:36" x14ac:dyDescent="0.25">
      <c r="A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56"/>
      <c r="AG104" s="56"/>
      <c r="AH104" s="56"/>
      <c r="AI104" s="56"/>
      <c r="AJ104" s="56"/>
    </row>
    <row r="105" spans="1:36" x14ac:dyDescent="0.25">
      <c r="A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56"/>
      <c r="AG105" s="56"/>
      <c r="AH105" s="56"/>
      <c r="AI105" s="56"/>
      <c r="AJ105" s="56"/>
    </row>
    <row r="106" spans="1:36" x14ac:dyDescent="0.25">
      <c r="A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56"/>
      <c r="AG106" s="56"/>
      <c r="AH106" s="56"/>
      <c r="AI106" s="56"/>
      <c r="AJ106" s="56"/>
    </row>
    <row r="107" spans="1:36" x14ac:dyDescent="0.25">
      <c r="A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56"/>
      <c r="AG107" s="56"/>
      <c r="AH107" s="56"/>
      <c r="AI107" s="56"/>
      <c r="AJ107" s="56"/>
    </row>
    <row r="108" spans="1:36" x14ac:dyDescent="0.25">
      <c r="A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56"/>
      <c r="AG108" s="56"/>
      <c r="AH108" s="56"/>
      <c r="AI108" s="56"/>
      <c r="AJ108" s="56"/>
    </row>
    <row r="109" spans="1:36" x14ac:dyDescent="0.25">
      <c r="A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56"/>
      <c r="AG109" s="56"/>
      <c r="AH109" s="56"/>
      <c r="AI109" s="56"/>
      <c r="AJ109" s="56"/>
    </row>
    <row r="110" spans="1:36" x14ac:dyDescent="0.25">
      <c r="A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56"/>
      <c r="AG110" s="56"/>
      <c r="AH110" s="56"/>
      <c r="AI110" s="56"/>
      <c r="AJ110" s="56"/>
    </row>
    <row r="111" spans="1:36" x14ac:dyDescent="0.25">
      <c r="A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56"/>
      <c r="AG111" s="56"/>
      <c r="AH111" s="56"/>
      <c r="AI111" s="56"/>
      <c r="AJ111" s="56"/>
    </row>
    <row r="112" spans="1:36" x14ac:dyDescent="0.25">
      <c r="A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56"/>
      <c r="AG112" s="56"/>
      <c r="AH112" s="56"/>
      <c r="AI112" s="56"/>
      <c r="AJ112" s="56"/>
    </row>
    <row r="113" spans="1:36" x14ac:dyDescent="0.25">
      <c r="A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56"/>
      <c r="AG113" s="56"/>
      <c r="AH113" s="56"/>
      <c r="AI113" s="56"/>
      <c r="AJ113" s="56"/>
    </row>
    <row r="114" spans="1:36" x14ac:dyDescent="0.25">
      <c r="A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56"/>
      <c r="AG114" s="56"/>
      <c r="AH114" s="56"/>
      <c r="AI114" s="56"/>
      <c r="AJ114" s="56"/>
    </row>
    <row r="115" spans="1:36" x14ac:dyDescent="0.25">
      <c r="A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56"/>
      <c r="AG115" s="56"/>
      <c r="AH115" s="56"/>
      <c r="AI115" s="56"/>
      <c r="AJ115" s="56"/>
    </row>
    <row r="116" spans="1:36" x14ac:dyDescent="0.25">
      <c r="A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56"/>
      <c r="AG116" s="56"/>
      <c r="AH116" s="56"/>
      <c r="AI116" s="56"/>
      <c r="AJ116" s="56"/>
    </row>
    <row r="117" spans="1:36" x14ac:dyDescent="0.25">
      <c r="A117" s="39"/>
    </row>
    <row r="118" spans="1:36" x14ac:dyDescent="0.25">
      <c r="A118" s="39"/>
    </row>
    <row r="119" spans="1:36" x14ac:dyDescent="0.25">
      <c r="A119" s="39"/>
    </row>
    <row r="120" spans="1:36" x14ac:dyDescent="0.25">
      <c r="A120" s="39"/>
    </row>
    <row r="121" spans="1:36" x14ac:dyDescent="0.25">
      <c r="A121" s="39"/>
    </row>
    <row r="122" spans="1:36" x14ac:dyDescent="0.25">
      <c r="A122" s="39"/>
    </row>
    <row r="123" spans="1:36" x14ac:dyDescent="0.25">
      <c r="A123" s="39"/>
    </row>
    <row r="124" spans="1:36" x14ac:dyDescent="0.25">
      <c r="A124" s="39"/>
    </row>
    <row r="125" spans="1:36" x14ac:dyDescent="0.25">
      <c r="A125" s="39"/>
    </row>
    <row r="126" spans="1:36" x14ac:dyDescent="0.25">
      <c r="A126" s="39"/>
    </row>
    <row r="127" spans="1:36" x14ac:dyDescent="0.25">
      <c r="A127" s="39"/>
    </row>
  </sheetData>
  <conditionalFormatting sqref="A94:XFD94">
    <cfRule type="cellIs" dxfId="1" priority="1" operator="greaterThan">
      <formula>0</formula>
    </cfRule>
  </conditionalFormatting>
  <pageMargins left="0.25" right="0.25" top="0.75" bottom="0.75" header="0.3" footer="0.3"/>
  <pageSetup scale="50" fitToHeight="0" orientation="landscape" r:id="rId1"/>
  <headerFooter>
    <oddFooter>&amp;L&amp;F
&amp;A&amp;R&amp;P of &amp;N</oddFooter>
  </headerFooter>
  <rowBreaks count="1" manualBreakCount="1">
    <brk id="49" max="34" man="1"/>
  </rowBreaks>
  <drawing r:id="rId2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Lead Schedule</vt:lpstr>
      <vt:lpstr>'Lead Schedule'!Print_Area</vt:lpstr>
      <vt:lpstr>'Lead Schedule'!Print_Titles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Carrillo, Nic</dc:creator>
  <cp:lastModifiedBy>Carrillo, Nic</cp:lastModifiedBy>
  <dcterms:created xsi:type="dcterms:W3CDTF">2026-06-18T17:03:38Z</dcterms:created>
  <dcterms:modified xsi:type="dcterms:W3CDTF">2026-06-30T21:52:18Z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