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BE2094D7-98C7-455D-9CAF-031FBCDF2A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. Pro Forma" sheetId="4" r:id="rId1"/>
    <sheet name="2 Adjmt Calc" sheetId="2" r:id="rId2"/>
  </sheets>
  <externalReferences>
    <externalReference r:id="rId3"/>
  </externalReferences>
  <definedNames>
    <definedName name="_FAE60">#REF!</definedName>
    <definedName name="Age">#REF!</definedName>
    <definedName name="AVG">#REF!</definedName>
    <definedName name="Balance">#REF!</definedName>
    <definedName name="Balce">#REF!</definedName>
    <definedName name="BaseR">#REF!</definedName>
    <definedName name="CBBen">#REF!</definedName>
    <definedName name="CEND">#REF!</definedName>
    <definedName name="CSTART">#REF!</definedName>
    <definedName name="dob">#REF!</definedName>
    <definedName name="dov">#REF!</definedName>
    <definedName name="foot">#REF!</definedName>
    <definedName name="FutSvc">#REF!</definedName>
    <definedName name="GFAE60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yv">#REF!</definedName>
    <definedName name="Pay">#REF!</definedName>
    <definedName name="_xlnm.Print_Area" localSheetId="0">'1. Pro Forma'!$A$1:$G$41</definedName>
    <definedName name="pvfb">#REF!</definedName>
    <definedName name="Recover">#REF!</definedName>
    <definedName name="redF">#REF!</definedName>
    <definedName name="SALInc">#REF!</definedName>
    <definedName name="SalSc">#REF!</definedName>
    <definedName name="Service">#REF!</definedName>
    <definedName name="sta">#REF!</definedName>
    <definedName name="TableName">"Dummy"</definedName>
    <definedName name="w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2" l="1"/>
  <c r="J17" i="2" l="1"/>
  <c r="A4" i="2" l="1"/>
  <c r="A1" i="2" l="1"/>
  <c r="D30" i="4"/>
  <c r="D29" i="2" l="1"/>
  <c r="F15" i="2" l="1"/>
  <c r="B15" i="2" l="1"/>
  <c r="C29" i="2" l="1"/>
  <c r="D15" i="2" l="1"/>
  <c r="G15" i="2" l="1"/>
  <c r="G17" i="2" s="1"/>
  <c r="F17" i="2"/>
  <c r="E15" i="2"/>
  <c r="C15" i="2"/>
  <c r="E17" i="2" l="1"/>
  <c r="E18" i="2"/>
  <c r="C17" i="2"/>
  <c r="H17" i="2" s="1"/>
  <c r="L17" i="2" s="1"/>
  <c r="C18" i="2"/>
  <c r="L21" i="2" l="1"/>
  <c r="C18" i="4" s="1"/>
  <c r="C30" i="4" s="1"/>
  <c r="C32" i="4" l="1"/>
  <c r="D32" i="4"/>
</calcChain>
</file>

<file path=xl/sharedStrings.xml><?xml version="1.0" encoding="utf-8"?>
<sst xmlns="http://schemas.openxmlformats.org/spreadsheetml/2006/main" count="75" uniqueCount="68">
  <si>
    <t>INCOME STATEMENT PRO FORMA ADJUSTMENT</t>
  </si>
  <si>
    <t>ADJUSTMENT NAME:</t>
  </si>
  <si>
    <t>ADJUSTMENT TO:</t>
  </si>
  <si>
    <t>Income Statement</t>
  </si>
  <si>
    <t>DATE SUBMITTED:</t>
  </si>
  <si>
    <t>PREPARED BY:</t>
  </si>
  <si>
    <t>CHECKED BY:</t>
  </si>
  <si>
    <t>REVIEWED BY:</t>
  </si>
  <si>
    <t>FERC</t>
  </si>
  <si>
    <t>ACCT</t>
  </si>
  <si>
    <t>FERC ACCOUNT DESCRIPTION</t>
  </si>
  <si>
    <t>DEBIT</t>
  </si>
  <si>
    <t>CREDIT</t>
  </si>
  <si>
    <t>Taxes Other Than Income Taxes</t>
  </si>
  <si>
    <t>ENTRY TOTAL</t>
  </si>
  <si>
    <t>Reason for Adjustment</t>
  </si>
  <si>
    <t>Proforma Adjustment</t>
  </si>
  <si>
    <t>TOTAL ADJUSTMENT AMOUNT</t>
  </si>
  <si>
    <t>Payroll Tax Expense Adjustment</t>
  </si>
  <si>
    <t>Social Security Tax</t>
  </si>
  <si>
    <t>Medicare Tax</t>
  </si>
  <si>
    <t>Form 941</t>
  </si>
  <si>
    <t>Total</t>
  </si>
  <si>
    <t>ER portion</t>
  </si>
  <si>
    <t>ER Total</t>
  </si>
  <si>
    <t>Form 940</t>
  </si>
  <si>
    <t>FUTA</t>
  </si>
  <si>
    <t>SUTA</t>
  </si>
  <si>
    <t>Effective Tax Rate</t>
  </si>
  <si>
    <t>Calculated</t>
  </si>
  <si>
    <t>AZ UC-018</t>
  </si>
  <si>
    <t>Social Security Wages</t>
  </si>
  <si>
    <t>Medicare Wages</t>
  </si>
  <si>
    <t>TOTAL</t>
  </si>
  <si>
    <t>5a col 1</t>
  </si>
  <si>
    <t>5a col 2</t>
  </si>
  <si>
    <t>5c col 1</t>
  </si>
  <si>
    <t>5c col 2</t>
  </si>
  <si>
    <t>Line 10</t>
  </si>
  <si>
    <t>SS</t>
  </si>
  <si>
    <t>MED</t>
  </si>
  <si>
    <t>For Informational Purposes Only:</t>
  </si>
  <si>
    <t>Actual Rates</t>
  </si>
  <si>
    <t>Line 12</t>
  </si>
  <si>
    <t>UNS GAS, INC.</t>
  </si>
  <si>
    <t>Payroll &amp; Benefits</t>
  </si>
  <si>
    <t>Net Entry</t>
  </si>
  <si>
    <t>Total ER Payroll Taxes</t>
  </si>
  <si>
    <t>Total Payroll *</t>
  </si>
  <si>
    <t>* Total direct wages subject to payroll taxes.  Does not include PEP wages.</t>
  </si>
  <si>
    <t>Q2 2025</t>
  </si>
  <si>
    <t>Q3 2025</t>
  </si>
  <si>
    <t>Q4 2025</t>
  </si>
  <si>
    <t>Q1 2026</t>
  </si>
  <si>
    <t>To adjust payroll tax expense recorded in the period to correspond with the average wage adjustment to payroll expense times the period effective employer payroll tax rate.</t>
  </si>
  <si>
    <t>See PDF</t>
  </si>
  <si>
    <t xml:space="preserve">Payroll taxes filings located at:  </t>
  </si>
  <si>
    <t xml:space="preserve">Payroll Expense ARAM Adj:  </t>
  </si>
  <si>
    <t>Annual filing</t>
  </si>
  <si>
    <t>RATE BASE PRO FORMA ADJUSTMENT</t>
  </si>
  <si>
    <t>ARAM PRO FORMA ADJUSTMENT</t>
  </si>
  <si>
    <t>FOR PERIOD JULY 1, 2025 TO JUNE 30, 2026</t>
  </si>
  <si>
    <t>G:\Corpacct\Regulatory Matters\ACC\UNSG TY 2024 0630\ARAM\Assignments due 07.15.2026\Payroll Taxes\Payroll Tax Filings</t>
  </si>
  <si>
    <t>12 mo ended
6/30/26</t>
  </si>
  <si>
    <t>(From Payroll &amp; Benefits Expense ARAM Adjustment  (WP 5, cell H68)</t>
  </si>
  <si>
    <t>..\Payroll and Benefits and Associated Payroll Taxes (Other Known and Measurable Adjustments)\Income - Payroll &amp; Benefits UNSG ARAM 07.01.25-06.30.26 updated 08.25.26.xlsx</t>
  </si>
  <si>
    <r>
      <t xml:space="preserve">Payroll Expense Adjustment from Payroll &amp; Benefits Expense ARAM Adjustment </t>
    </r>
    <r>
      <rPr>
        <b/>
        <sz val="10"/>
        <color rgb="FFFF0000"/>
        <rFont val="Arial"/>
        <family val="2"/>
      </rPr>
      <t>(WP 3, cell E37)</t>
    </r>
  </si>
  <si>
    <t>08.12.2026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</si>
</sst>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1" formatCode="_(* #,##0_);_(* \(#,##0\);_(* &quot;-&quot;_);_(@_)"/>
    <numFmt numFmtId="43" formatCode="_(* #,##0.00_);_(* \(#,##0.00\);_(* &quot;-&quot;??_);_(@_)"/>
    <numFmt numFmtId="164" formatCode="mmmm\ d\,\ yyyy"/>
    <numFmt numFmtId="165" formatCode="_(* #,##0_);_(* \(#,##0\);_(* &quot;-&quot;??_);_(@_)"/>
  </numFmts>
  <fonts count="23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u val="singleAccounting"/>
      <sz val="10"/>
      <name val="Arial"/>
      <family val="2"/>
    </font>
    <font>
      <sz val="10"/>
      <color rgb="FF0000FF"/>
      <name val="Arial"/>
      <family val="2"/>
    </font>
    <font>
      <b/>
      <sz val="10"/>
      <color rgb="FF008000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u/>
      <sz val="10"/>
      <color rgb="FFFF0000"/>
      <name val="MS Sans Serif"/>
    </font>
    <font>
      <b/>
      <u/>
      <sz val="9"/>
      <color rgb="FFFF0000"/>
      <name val="Arial"/>
      <family val="2"/>
    </font>
    <font>
      <b/>
      <sz val="11"/>
      <color theme="0" tint="-4.9989318521683403E-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3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3" fillId="0" borderId="0" xfId="0" applyFont="1"/>
    <xf numFmtId="0" fontId="3" fillId="0" borderId="0" xfId="2" applyAlignment="1">
      <alignment vertical="center"/>
    </xf>
    <xf numFmtId="4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165" fontId="4" fillId="0" borderId="10" xfId="0" applyNumberFormat="1" applyFont="1" applyBorder="1"/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5" fontId="3" fillId="0" borderId="11" xfId="0" applyNumberFormat="1" applyFont="1" applyBorder="1"/>
    <xf numFmtId="0" fontId="10" fillId="0" borderId="0" xfId="0" applyFont="1" applyAlignment="1">
      <alignment horizontal="center" wrapText="1"/>
    </xf>
    <xf numFmtId="165" fontId="4" fillId="0" borderId="0" xfId="0" applyNumberFormat="1" applyFont="1"/>
    <xf numFmtId="165" fontId="4" fillId="0" borderId="9" xfId="0" applyNumberFormat="1" applyFont="1" applyBorder="1"/>
    <xf numFmtId="10" fontId="4" fillId="0" borderId="0" xfId="1" applyNumberFormat="1" applyFont="1"/>
    <xf numFmtId="0" fontId="3" fillId="0" borderId="3" xfId="0" applyFont="1" applyBorder="1"/>
    <xf numFmtId="0" fontId="3" fillId="0" borderId="4" xfId="0" applyFont="1" applyBorder="1"/>
    <xf numFmtId="0" fontId="9" fillId="0" borderId="12" xfId="0" applyFont="1" applyBorder="1"/>
    <xf numFmtId="0" fontId="3" fillId="0" borderId="12" xfId="0" applyFont="1" applyBorder="1"/>
    <xf numFmtId="10" fontId="3" fillId="0" borderId="13" xfId="1" applyNumberFormat="1" applyFont="1" applyBorder="1"/>
    <xf numFmtId="10" fontId="3" fillId="0" borderId="13" xfId="1" applyNumberFormat="1" applyFont="1" applyFill="1" applyBorder="1"/>
    <xf numFmtId="0" fontId="3" fillId="0" borderId="6" xfId="0" applyFont="1" applyBorder="1"/>
    <xf numFmtId="0" fontId="9" fillId="0" borderId="0" xfId="0" applyFont="1"/>
    <xf numFmtId="10" fontId="3" fillId="0" borderId="0" xfId="1" applyNumberFormat="1" applyFont="1" applyBorder="1"/>
    <xf numFmtId="10" fontId="3" fillId="0" borderId="0" xfId="1" applyNumberFormat="1" applyFont="1" applyFill="1" applyBorder="1"/>
    <xf numFmtId="0" fontId="3" fillId="0" borderId="11" xfId="0" applyFont="1" applyBorder="1"/>
    <xf numFmtId="10" fontId="3" fillId="0" borderId="8" xfId="1" applyNumberFormat="1" applyFont="1" applyBorder="1"/>
    <xf numFmtId="10" fontId="3" fillId="0" borderId="7" xfId="1" applyNumberFormat="1" applyFont="1" applyBorder="1"/>
    <xf numFmtId="9" fontId="3" fillId="0" borderId="0" xfId="1" applyFont="1" applyFill="1" applyBorder="1"/>
    <xf numFmtId="9" fontId="3" fillId="0" borderId="0" xfId="1" applyFont="1" applyFill="1"/>
    <xf numFmtId="0" fontId="9" fillId="0" borderId="13" xfId="0" applyFont="1" applyBorder="1"/>
    <xf numFmtId="165" fontId="11" fillId="0" borderId="0" xfId="0" applyNumberFormat="1" applyFont="1"/>
    <xf numFmtId="0" fontId="2" fillId="0" borderId="0" xfId="3" applyFont="1" applyAlignment="1">
      <alignment horizontal="centerContinuous" vertical="center"/>
    </xf>
    <xf numFmtId="0" fontId="14" fillId="0" borderId="0" xfId="3" applyFont="1" applyAlignment="1">
      <alignment horizontal="centerContinuous" vertical="center"/>
    </xf>
    <xf numFmtId="0" fontId="13" fillId="0" borderId="0" xfId="3"/>
    <xf numFmtId="0" fontId="3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1" xfId="3" applyFont="1" applyBorder="1" applyAlignment="1">
      <alignment vertical="center"/>
    </xf>
    <xf numFmtId="0" fontId="3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vertical="center"/>
    </xf>
    <xf numFmtId="0" fontId="16" fillId="0" borderId="0" xfId="3" applyFont="1" applyAlignment="1">
      <alignment vertical="center"/>
    </xf>
    <xf numFmtId="164" fontId="3" fillId="0" borderId="1" xfId="3" applyNumberFormat="1" applyFont="1" applyBorder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3" fillId="0" borderId="4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centerContinuous" vertical="center"/>
    </xf>
    <xf numFmtId="0" fontId="4" fillId="0" borderId="7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37" fontId="3" fillId="0" borderId="1" xfId="3" applyNumberFormat="1" applyFont="1" applyBorder="1" applyAlignment="1" applyProtection="1">
      <alignment vertical="center"/>
      <protection locked="0"/>
    </xf>
    <xf numFmtId="5" fontId="3" fillId="0" borderId="1" xfId="3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0" fontId="3" fillId="0" borderId="7" xfId="3" applyFont="1" applyBorder="1" applyAlignment="1">
      <alignment vertical="center"/>
    </xf>
    <xf numFmtId="0" fontId="3" fillId="0" borderId="7" xfId="3" applyFont="1" applyBorder="1" applyAlignment="1">
      <alignment horizontal="right" vertical="center"/>
    </xf>
    <xf numFmtId="0" fontId="3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5" fontId="4" fillId="0" borderId="5" xfId="3" applyNumberFormat="1" applyFont="1" applyBorder="1" applyAlignment="1">
      <alignment horizontal="right" vertical="center"/>
    </xf>
    <xf numFmtId="5" fontId="4" fillId="0" borderId="10" xfId="3" applyNumberFormat="1" applyFont="1" applyBorder="1" applyAlignment="1">
      <alignment horizontal="right" vertical="center"/>
    </xf>
    <xf numFmtId="0" fontId="17" fillId="0" borderId="0" xfId="3" applyFont="1"/>
    <xf numFmtId="5" fontId="13" fillId="0" borderId="0" xfId="3" applyNumberFormat="1"/>
    <xf numFmtId="0" fontId="5" fillId="0" borderId="0" xfId="3" applyFont="1" applyAlignment="1">
      <alignment vertical="center"/>
    </xf>
    <xf numFmtId="41" fontId="11" fillId="0" borderId="0" xfId="0" applyNumberFormat="1" applyFont="1"/>
    <xf numFmtId="37" fontId="12" fillId="0" borderId="0" xfId="0" applyNumberFormat="1" applyFont="1"/>
    <xf numFmtId="0" fontId="10" fillId="0" borderId="0" xfId="0" applyFont="1" applyAlignment="1">
      <alignment horizontal="center"/>
    </xf>
    <xf numFmtId="165" fontId="12" fillId="0" borderId="0" xfId="0" applyNumberFormat="1" applyFont="1"/>
    <xf numFmtId="0" fontId="3" fillId="0" borderId="0" xfId="0" applyFont="1" applyAlignment="1">
      <alignment vertical="top"/>
    </xf>
    <xf numFmtId="0" fontId="20" fillId="0" borderId="0" xfId="4" applyFont="1" applyAlignment="1"/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right" vertical="top"/>
    </xf>
    <xf numFmtId="0" fontId="21" fillId="0" borderId="0" xfId="5" applyAlignment="1"/>
    <xf numFmtId="0" fontId="4" fillId="0" borderId="0" xfId="0" applyFont="1" applyAlignment="1">
      <alignment horizontal="right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22" fillId="0" borderId="0" xfId="3" applyFont="1" applyAlignment="1">
      <alignment vertical="center"/>
    </xf>
    <xf numFmtId="0" fontId="21" fillId="0" borderId="0" xfId="4"/>
    <xf numFmtId="0" fontId="2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21" fillId="0" borderId="0" xfId="4" applyAlignment="1">
      <alignment wrapText="1"/>
    </xf>
  </cellXfs>
  <cellStyles count="6">
    <cellStyle name="Followed Hyperlink" xfId="5" builtinId="9" customBuiltin="1"/>
    <cellStyle name="Hyperlink" xfId="4" builtinId="8" customBuiltin="1"/>
    <cellStyle name="Normal" xfId="0" builtinId="0"/>
    <cellStyle name="Normal 2" xfId="2" xr:uid="{00000000-0005-0000-0000-000001000000}"/>
    <cellStyle name="Normal 7" xfId="3" xr:uid="{9D7EA0D5-EC8C-47A4-903D-9AC69FB645BD}"/>
    <cellStyle name="Percent" xfId="1" builtinId="5"/>
  </cellStyles>
  <dxfs count="0"/>
  <tableStyles count="0" defaultTableStyle="TableStyleMedium2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2686050</xdr:colOff>
      <xdr:row>16</xdr:row>
      <xdr:rowOff>170391</xdr:rowOff>
    </xdr:from>
    <xdr:to>
      <xdr:col>2</xdr:col>
      <xdr:colOff>233892</xdr:colOff>
      <xdr:row>18</xdr:row>
      <xdr:rowOff>27516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46D8FEF-BFA7-4719-83B4-63253B92581B}"/>
            </a:ext>
          </a:extLst>
        </xdr:cNvPr>
        <xdr:cNvSpPr txBox="1"/>
      </xdr:nvSpPr>
      <xdr:spPr>
        <a:xfrm>
          <a:off x="4061883" y="3218391"/>
          <a:ext cx="257176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>
    <xdr:from>
      <xdr:col>1</xdr:col>
      <xdr:colOff>2696634</xdr:colOff>
      <xdr:row>30</xdr:row>
      <xdr:rowOff>161925</xdr:rowOff>
    </xdr:from>
    <xdr:to>
      <xdr:col>2</xdr:col>
      <xdr:colOff>244476</xdr:colOff>
      <xdr:row>32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45FFB6A-5CCD-465C-9E94-64350FDDFC7B}"/>
            </a:ext>
          </a:extLst>
        </xdr:cNvPr>
        <xdr:cNvSpPr txBox="1"/>
      </xdr:nvSpPr>
      <xdr:spPr>
        <a:xfrm>
          <a:off x="4072467" y="5876925"/>
          <a:ext cx="257176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 editAs="oneCell">
    <xdr:from>
      <xdr:col>0</xdr:col>
      <xdr:colOff>1058</xdr:colOff>
      <xdr:row>37</xdr:row>
      <xdr:rowOff>7409</xdr:rowOff>
    </xdr:from>
    <xdr:to>
      <xdr:col>6</xdr:col>
      <xdr:colOff>466725</xdr:colOff>
      <xdr:row>40</xdr:row>
      <xdr:rowOff>122792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E6AFE12-EF8C-9626-B6D8-17C9EDBDC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" y="6713009"/>
          <a:ext cx="7838017" cy="65830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285750</xdr:colOff>
      <xdr:row>12</xdr:row>
      <xdr:rowOff>85725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466D16C-79CC-70CA-160D-66FEAF5DD288}"/>
            </a:ext>
          </a:extLst>
        </xdr:cNvPr>
        <xdr:cNvSpPr txBox="1"/>
      </xdr:nvSpPr>
      <xdr:spPr>
        <a:xfrm>
          <a:off x="5314950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0</xdr:colOff>
      <xdr:row>5</xdr:row>
      <xdr:rowOff>28574</xdr:rowOff>
    </xdr:from>
    <xdr:to>
      <xdr:col>5</xdr:col>
      <xdr:colOff>381000</xdr:colOff>
      <xdr:row>5</xdr:row>
      <xdr:rowOff>723899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794135B-B694-43CD-03F3-ED20BD6404AF}"/>
            </a:ext>
          </a:extLst>
        </xdr:cNvPr>
        <xdr:cNvSpPr txBox="1"/>
      </xdr:nvSpPr>
      <xdr:spPr>
        <a:xfrm>
          <a:off x="1971675" y="838199"/>
          <a:ext cx="3343275" cy="6953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Q2 2026 filings not available in time to include in Payroll</a:t>
          </a:r>
          <a:r>
            <a:rPr lang="en-US" sz="1100" baseline="0">
              <a:solidFill>
                <a:srgbClr val="FF0000"/>
              </a:solidFill>
            </a:rPr>
            <a:t> Tax Expense Adjustment.  Using Q2 2025 in its place in order to have 12 mos worth of data.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561975</xdr:colOff>
      <xdr:row>5</xdr:row>
      <xdr:rowOff>590550</xdr:rowOff>
    </xdr:from>
    <xdr:to>
      <xdr:col>1</xdr:col>
      <xdr:colOff>1295400</xdr:colOff>
      <xdr:row>10</xdr:row>
      <xdr:rowOff>76200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30A7D516-B552-BDE4-975F-C3288BAE2477}"/>
            </a:ext>
          </a:extLst>
        </xdr:cNvPr>
        <xdr:cNvCxnSpPr/>
      </xdr:nvCxnSpPr>
      <xdr:spPr>
        <a:xfrm flipH="1">
          <a:off x="561975" y="1400175"/>
          <a:ext cx="1400175" cy="11144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G:\Corpacct\Regulatory%20Matters\ACC\UNSG%20TY%202024%200630\ARAM\Assignments%20due%2007.15.2026\Payroll%20and%20Benefits%20and%20Associated%20Payroll%20Taxes%20(Other%20Known%20and%20Measurable%20Adjustments)\Income%20-%20Payroll%20&amp;%20Benefits%20UNSG%20ARAM%2007.01.25-06.30.26%20updated%2008.25.26.xlsx" TargetMode="External"/><Relationship Id="rId2" Type="http://schemas.microsoft.com/office/2019/04/relationships/externalLinkLongPath" Target="/Corpacct/Regulatory%20Matters/ACC/UNSG%20TY%202024%200630/ARAM/Assignments%20due%2007.15.2026/Payroll%20and%20Benefits%20and%20Associated%20Payroll%20Taxes%20(Other%20Known%20and%20Measurable%20Adjustments)/Income%20-%20Payroll%20&amp;%20Benefits%20UNSG%20ARAM%2007.01.25-06.30.26%20updated%2008.25.26.xlsx?80D98FE8" TargetMode="External"/><Relationship Id="rId1" Type="http://schemas.openxmlformats.org/officeDocument/2006/relationships/externalLinkPath" Target="file:///\\80D98FE8\Income%20-%20Payroll%20&amp;%20Benefits%20UNSG%20ARAM%2007.01.25-06.30.26%20updated%2008.25.26.xlsx" TargetMode="External"/><Relationship Id="rId4" Type="http://schemas.openxmlformats.org/officeDocument/2006/relationships/externalLinkPath" Target="../../../../../../../Corpacct/Regulatory%20Matters/ACC/UNSG%20TY%202024%200630/ARAM/Assignments%20due%2007.15.2026/Payroll%20and%20Benefits%20and%20Associated%20Payroll%20Taxes%20(Other%20Known%20and%20Measurable%20Adjustments)/Income%20-%20Payroll%20&amp;%20Benefits%20UNSG%20ARAM%2007.01.25-06.30.26%20updated%2008.25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1. Pro Forma"/>
      <sheetName val="2 Adjmt by FERC"/>
      <sheetName val="3 Payroll Adjmt"/>
      <sheetName val="4 Benefit Adjmt"/>
      <sheetName val="4.1 Benefit Query"/>
      <sheetName val="5 Adj Payroll by Func 06.26"/>
      <sheetName val="6-Alloc Worksheet 2026-06"/>
      <sheetName val="7 Wage Increase"/>
      <sheetName val="8 A&amp;G Alloc"/>
      <sheetName val="8.1 PA509 A&amp;G query 6mo063026"/>
      <sheetName val="8.2 PA509 A&amp;G query 6mo123125"/>
      <sheetName val="8.3 PA5090626 Summary Tab"/>
      <sheetName val="BneLog"/>
      <sheetName val="8.4 PA5090126 Summary Tab "/>
      <sheetName val="queries used"/>
    </sheetNames>
    <sheetDataSet>
      <sheetData sheetId="0"/>
      <sheetData sheetId="1"/>
      <sheetData sheetId="2">
        <row r="37">
          <cell r="E37">
            <v>281800.80194127461</v>
          </cell>
        </row>
      </sheetData>
      <sheetData sheetId="3"/>
      <sheetData sheetId="4"/>
      <sheetData sheetId="5">
        <row r="68">
          <cell r="H68">
            <v>15926781.27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../Corpacct/Regulatory%20Matters/ACC/UNSG%20TY%202024%200630/ARAM/Assignments%20due%2007.15.2026/Payroll%20and%20Benefits%20and%20Associated%20Payroll%20Taxes%20(Other%20Known%20and%20Measurable%20Adjustments)" TargetMode="External"/><Relationship Id="rId2" Type="http://schemas.openxmlformats.org/officeDocument/2006/relationships/hyperlink" Target="file:///G:\Corpacct\Regulatory%20Matters\ACC\UNSG%20TY%202024%200630\ARAM\Assignments%20due%2006.15.2026\Payroll%20and%20Benefits%20and%20Associated%20Payroll%20Taxes%20(Other%20Known%20and%20Measurable%20Adjustments)\Income%20-%20Payroll%20&amp;%20Benefits%20UNSG%20ARAM%2006.01.25-05.31.26%20-%20REVISED.xlsx" TargetMode="External"/><Relationship Id="rId1" Type="http://schemas.openxmlformats.org/officeDocument/2006/relationships/hyperlink" Target="../../../../../../../../Corpacct/Regulatory%20Matters/ACC/UNSG%20TY%202024%200630/ARAM/Assignments%20due%2007.15.2026/Files%20for%20Rates/Payroll%20Tax%20Filings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7BAB-D65C-47BF-BB39-F6DDDD9E7C3C}">
  <sheetPr>
    <pageSetUpPr fitToPage="1"/>
  </sheetPr>
  <dimension ref="A1:M39"/>
  <sheetViews>
    <sheetView tabSelected="1" zoomScale="90" zoomScaleNormal="90" zoomScaleSheetLayoutView="100" workbookViewId="0">
      <selection activeCell="G9" sqref="G9"/>
    </sheetView>
  </sheetViews>
  <sheetFormatPr defaultColWidth="9.109375" defaultRowHeight="14.4" x14ac:dyDescent="0.3"/>
  <cols>
    <col min="1" max="1" width="20.5546875" style="36" customWidth="1"/>
    <col min="2" max="2" width="40.5546875" style="36" customWidth="1"/>
    <col min="3" max="4" width="15.5546875" style="36" customWidth="1"/>
    <col min="5" max="16384" width="9.109375" style="36"/>
  </cols>
  <sheetData>
    <row r="1" spans="1:13" x14ac:dyDescent="0.3">
      <c r="A1" s="34" t="s">
        <v>44</v>
      </c>
      <c r="B1" s="35"/>
      <c r="C1" s="35"/>
      <c r="D1" s="35"/>
      <c r="J1" s="77" t="s">
        <v>0</v>
      </c>
      <c r="K1" s="76"/>
      <c r="L1" s="76"/>
      <c r="M1" s="76"/>
    </row>
    <row r="2" spans="1:13" x14ac:dyDescent="0.3">
      <c r="A2" s="79" t="s">
        <v>60</v>
      </c>
      <c r="B2" s="79"/>
      <c r="C2" s="79"/>
      <c r="D2" s="79"/>
      <c r="J2" s="77" t="s">
        <v>59</v>
      </c>
      <c r="K2" s="75"/>
      <c r="L2" s="75"/>
      <c r="M2" s="75"/>
    </row>
    <row r="3" spans="1:13" x14ac:dyDescent="0.3">
      <c r="A3" s="34" t="s">
        <v>61</v>
      </c>
      <c r="B3" s="35"/>
      <c r="C3" s="35"/>
      <c r="D3" s="35"/>
      <c r="J3" s="77" t="s">
        <v>60</v>
      </c>
    </row>
    <row r="4" spans="1:13" x14ac:dyDescent="0.3">
      <c r="A4" s="37"/>
      <c r="B4" s="37"/>
      <c r="C4" s="37"/>
      <c r="D4" s="37"/>
    </row>
    <row r="5" spans="1:13" x14ac:dyDescent="0.3">
      <c r="A5" s="37"/>
      <c r="B5" s="37"/>
      <c r="C5" s="37"/>
      <c r="D5" s="37"/>
    </row>
    <row r="6" spans="1:13" x14ac:dyDescent="0.3">
      <c r="A6" s="38"/>
      <c r="B6" s="37"/>
      <c r="C6" s="37"/>
      <c r="D6" s="37"/>
    </row>
    <row r="7" spans="1:13" x14ac:dyDescent="0.3">
      <c r="A7" s="39" t="s">
        <v>1</v>
      </c>
      <c r="B7" s="40" t="s">
        <v>45</v>
      </c>
      <c r="C7" s="37"/>
      <c r="D7" s="37"/>
    </row>
    <row r="8" spans="1:13" x14ac:dyDescent="0.3">
      <c r="A8" s="39" t="s">
        <v>2</v>
      </c>
      <c r="B8" s="41" t="s">
        <v>3</v>
      </c>
      <c r="C8" s="42"/>
      <c r="D8" s="37"/>
    </row>
    <row r="9" spans="1:13" x14ac:dyDescent="0.3">
      <c r="A9" s="39" t="s">
        <v>4</v>
      </c>
      <c r="B9" s="43">
        <v>46259</v>
      </c>
      <c r="C9" s="37"/>
      <c r="D9" s="37"/>
    </row>
    <row r="10" spans="1:13" x14ac:dyDescent="0.3">
      <c r="A10" s="39" t="s">
        <v>5</v>
      </c>
      <c r="B10" s="41" t="s">
        <v>67</v>
      </c>
      <c r="C10" s="37"/>
      <c r="D10" s="37"/>
    </row>
    <row r="11" spans="1:13" x14ac:dyDescent="0.3">
      <c r="A11" s="39" t="s">
        <v>6</v>
      </c>
      <c r="B11" s="41" t="s">
        <v>55</v>
      </c>
      <c r="C11" s="37"/>
      <c r="D11" s="37"/>
    </row>
    <row r="12" spans="1:13" x14ac:dyDescent="0.3">
      <c r="A12" s="39" t="s">
        <v>7</v>
      </c>
      <c r="B12" s="41"/>
      <c r="C12" s="37"/>
      <c r="D12" s="37"/>
    </row>
    <row r="13" spans="1:13" x14ac:dyDescent="0.3">
      <c r="A13" s="37"/>
      <c r="B13" s="37"/>
      <c r="C13" s="37"/>
      <c r="D13" s="37"/>
    </row>
    <row r="14" spans="1:13" x14ac:dyDescent="0.3">
      <c r="A14" s="37"/>
      <c r="B14" s="37"/>
      <c r="C14" s="37"/>
      <c r="D14" s="37"/>
    </row>
    <row r="15" spans="1:13" x14ac:dyDescent="0.3">
      <c r="A15" s="44" t="s">
        <v>8</v>
      </c>
      <c r="B15" s="45"/>
      <c r="C15" s="46"/>
      <c r="D15" s="46"/>
    </row>
    <row r="16" spans="1:13" x14ac:dyDescent="0.3">
      <c r="A16" s="47" t="s">
        <v>9</v>
      </c>
      <c r="B16" s="48" t="s">
        <v>10</v>
      </c>
      <c r="C16" s="47" t="s">
        <v>11</v>
      </c>
      <c r="D16" s="47" t="s">
        <v>12</v>
      </c>
    </row>
    <row r="17" spans="1:5" x14ac:dyDescent="0.3">
      <c r="A17" s="47"/>
      <c r="B17" s="48"/>
      <c r="C17" s="49"/>
      <c r="D17" s="47"/>
    </row>
    <row r="18" spans="1:5" x14ac:dyDescent="0.3">
      <c r="A18" s="50">
        <v>408.1</v>
      </c>
      <c r="B18" s="51" t="s">
        <v>13</v>
      </c>
      <c r="C18" s="52">
        <f>'2 Adjmt Calc'!L21</f>
        <v>21220.180651652056</v>
      </c>
      <c r="D18" s="52"/>
    </row>
    <row r="19" spans="1:5" x14ac:dyDescent="0.3">
      <c r="A19" s="53"/>
      <c r="B19" s="54"/>
      <c r="C19" s="52"/>
      <c r="D19" s="52"/>
    </row>
    <row r="20" spans="1:5" x14ac:dyDescent="0.3">
      <c r="A20" s="53"/>
      <c r="B20" s="54"/>
      <c r="C20" s="52"/>
      <c r="D20" s="52"/>
    </row>
    <row r="21" spans="1:5" x14ac:dyDescent="0.3">
      <c r="A21" s="53"/>
      <c r="B21" s="54"/>
      <c r="C21" s="52"/>
      <c r="D21" s="52"/>
    </row>
    <row r="22" spans="1:5" x14ac:dyDescent="0.3">
      <c r="A22" s="53"/>
      <c r="B22" s="54"/>
      <c r="C22" s="52"/>
      <c r="D22" s="52"/>
    </row>
    <row r="23" spans="1:5" x14ac:dyDescent="0.3">
      <c r="A23" s="53"/>
      <c r="B23" s="54"/>
      <c r="C23" s="52"/>
      <c r="D23" s="52"/>
    </row>
    <row r="24" spans="1:5" x14ac:dyDescent="0.3">
      <c r="A24" s="53"/>
      <c r="B24" s="54"/>
      <c r="C24" s="52"/>
      <c r="D24" s="52"/>
    </row>
    <row r="25" spans="1:5" x14ac:dyDescent="0.3">
      <c r="A25" s="53"/>
      <c r="B25" s="54"/>
      <c r="C25" s="52"/>
      <c r="D25" s="52"/>
    </row>
    <row r="26" spans="1:5" x14ac:dyDescent="0.3">
      <c r="A26" s="53"/>
      <c r="B26" s="54"/>
      <c r="C26" s="52"/>
      <c r="D26" s="52"/>
    </row>
    <row r="27" spans="1:5" x14ac:dyDescent="0.3">
      <c r="A27" s="53"/>
      <c r="B27" s="54"/>
      <c r="C27" s="52"/>
      <c r="D27" s="52"/>
    </row>
    <row r="28" spans="1:5" x14ac:dyDescent="0.3">
      <c r="A28" s="53"/>
      <c r="B28" s="54"/>
      <c r="C28" s="52"/>
      <c r="D28" s="52"/>
    </row>
    <row r="29" spans="1:5" x14ac:dyDescent="0.3">
      <c r="A29" s="53"/>
      <c r="B29" s="55"/>
      <c r="C29" s="52"/>
      <c r="D29" s="52"/>
    </row>
    <row r="30" spans="1:5" x14ac:dyDescent="0.3">
      <c r="A30" s="56"/>
      <c r="B30" s="57" t="s">
        <v>14</v>
      </c>
      <c r="C30" s="58">
        <f>SUM(C17:C29)</f>
        <v>21220.180651652056</v>
      </c>
      <c r="D30" s="58">
        <f>SUM(D18:D29)</f>
        <v>0</v>
      </c>
    </row>
    <row r="31" spans="1:5" x14ac:dyDescent="0.3">
      <c r="A31" s="56"/>
      <c r="B31" s="56"/>
      <c r="C31" s="56"/>
      <c r="D31" s="56"/>
    </row>
    <row r="32" spans="1:5" ht="15" thickBot="1" x14ac:dyDescent="0.35">
      <c r="A32" s="56"/>
      <c r="B32" s="57" t="s">
        <v>46</v>
      </c>
      <c r="C32" s="59">
        <f>IF(C30-D30&lt;=0,0,C30-D30)</f>
        <v>21220.180651652056</v>
      </c>
      <c r="D32" s="59">
        <f>IF(D30-C30&lt;=0,0,D30-C30)</f>
        <v>0</v>
      </c>
      <c r="E32" s="60"/>
    </row>
    <row r="33" spans="1:4" ht="15" thickTop="1" x14ac:dyDescent="0.3"/>
    <row r="34" spans="1:4" x14ac:dyDescent="0.3">
      <c r="C34" s="61"/>
    </row>
    <row r="36" spans="1:4" x14ac:dyDescent="0.3">
      <c r="A36" s="56"/>
      <c r="B36" s="56"/>
      <c r="C36" s="56"/>
      <c r="D36" s="56"/>
    </row>
    <row r="37" spans="1:4" x14ac:dyDescent="0.3">
      <c r="A37" s="62" t="s">
        <v>15</v>
      </c>
      <c r="B37" s="37"/>
      <c r="C37" s="37"/>
      <c r="D37" s="37"/>
    </row>
    <row r="38" spans="1:4" x14ac:dyDescent="0.3">
      <c r="A38" s="80" t="s">
        <v>54</v>
      </c>
      <c r="B38" s="80"/>
      <c r="C38" s="80"/>
      <c r="D38" s="80"/>
    </row>
    <row r="39" spans="1:4" x14ac:dyDescent="0.3">
      <c r="A39" s="80"/>
      <c r="B39" s="80"/>
      <c r="C39" s="80"/>
      <c r="D39" s="80"/>
    </row>
  </sheetData>
  <mergeCells count="2">
    <mergeCell ref="A2:D2"/>
    <mergeCell ref="A38:D39"/>
  </mergeCells>
  <dataValidations disablePrompts="1" count="3">
    <dataValidation type="list" allowBlank="1" showInputMessage="1" showErrorMessage="1" sqref="B8" xr:uid="{8331EE0F-9E67-4514-B9B4-2F36694AEAB0}">
      <formula1>"(Choose one),Income Statement,Rate Base"</formula1>
    </dataValidation>
    <dataValidation type="list" allowBlank="1" showInputMessage="1" showErrorMessage="1" sqref="K1:M2" xr:uid="{5932DAD3-DF98-4EF9-B8FC-E4EB7D3CDFD4}">
      <formula1>"(CHOOSE ONE),INCOME STATEMENT PRO FORMA ADJUSTMENT, RATE BASE PRO FORMA ADJUSTMENT"</formula1>
    </dataValidation>
    <dataValidation type="list" allowBlank="1" showInputMessage="1" showErrorMessage="1" sqref="A2:D2" xr:uid="{245DCCDB-97E5-4A16-B558-CD4C620F14B8}">
      <formula1>$J$1:$J$3</formula1>
    </dataValidation>
  </dataValidations>
  <pageMargins left="0.7" right="0.7" top="0.75" bottom="0.75" header="0.3" footer="0.3"/>
  <pageSetup scale="48" orientation="portrait" r:id="rId1"/>
  <headerFooter>
    <oddFooter xml:space="preserve">&amp;L&amp;F, &amp;A&amp;R1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zoomScale="90" zoomScaleNormal="90" zoomScaleSheetLayoutView="100" workbookViewId="0">
      <selection activeCell="L17" sqref="L17"/>
    </sheetView>
  </sheetViews>
  <sheetFormatPr defaultColWidth="9.109375" defaultRowHeight="13.2" x14ac:dyDescent="0.25"/>
  <cols>
    <col min="1" max="1" width="10" style="2" customWidth="1"/>
    <col min="2" max="2" width="19.5546875" style="2" customWidth="1"/>
    <col min="3" max="3" width="16" style="2" customWidth="1"/>
    <col min="4" max="4" width="15.33203125" style="2" customWidth="1"/>
    <col min="5" max="5" width="13.109375" style="2" customWidth="1"/>
    <col min="6" max="6" width="11.88671875" style="2" customWidth="1"/>
    <col min="7" max="7" width="10.6640625" style="2" customWidth="1"/>
    <col min="8" max="8" width="14" style="2" customWidth="1"/>
    <col min="9" max="9" width="2.109375" style="2" customWidth="1"/>
    <col min="10" max="10" width="14.44140625" style="2" customWidth="1"/>
    <col min="11" max="11" width="2.109375" style="2" customWidth="1"/>
    <col min="12" max="12" width="13.88671875" style="2" customWidth="1"/>
    <col min="13" max="13" width="16.5546875" style="2" customWidth="1"/>
    <col min="14" max="16384" width="9.109375" style="2"/>
  </cols>
  <sheetData>
    <row r="1" spans="1:12" x14ac:dyDescent="0.25">
      <c r="A1" s="1" t="str">
        <f>'1. Pro Forma'!A1</f>
        <v>UNS GAS, INC.</v>
      </c>
      <c r="B1" s="1"/>
    </row>
    <row r="2" spans="1:12" x14ac:dyDescent="0.25">
      <c r="A2" s="1" t="s">
        <v>16</v>
      </c>
      <c r="B2" s="1"/>
    </row>
    <row r="3" spans="1:12" x14ac:dyDescent="0.25">
      <c r="A3" s="1" t="s">
        <v>18</v>
      </c>
      <c r="B3" s="1"/>
    </row>
    <row r="4" spans="1:12" x14ac:dyDescent="0.25">
      <c r="A4" s="1" t="str">
        <f>'1. Pro Forma'!A3</f>
        <v>FOR PERIOD JULY 1, 2025 TO JUNE 30, 2026</v>
      </c>
      <c r="B4" s="1"/>
    </row>
    <row r="5" spans="1:12" x14ac:dyDescent="0.25">
      <c r="A5" s="1" t="s">
        <v>17</v>
      </c>
      <c r="B5" s="1"/>
    </row>
    <row r="6" spans="1:12" ht="63" customHeight="1" x14ac:dyDescent="0.25">
      <c r="J6" s="69" t="s">
        <v>64</v>
      </c>
    </row>
    <row r="7" spans="1:12" x14ac:dyDescent="0.25">
      <c r="F7" s="5" t="s">
        <v>58</v>
      </c>
    </row>
    <row r="8" spans="1:12" x14ac:dyDescent="0.25">
      <c r="B8" s="5" t="s">
        <v>21</v>
      </c>
      <c r="C8" s="5" t="s">
        <v>21</v>
      </c>
      <c r="D8" s="5" t="s">
        <v>21</v>
      </c>
      <c r="E8" s="5" t="s">
        <v>21</v>
      </c>
      <c r="F8" s="5" t="s">
        <v>25</v>
      </c>
      <c r="G8" s="6" t="s">
        <v>30</v>
      </c>
      <c r="J8" s="5" t="s">
        <v>48</v>
      </c>
      <c r="L8" s="5" t="s">
        <v>29</v>
      </c>
    </row>
    <row r="9" spans="1:12" ht="33" customHeight="1" x14ac:dyDescent="0.55000000000000004">
      <c r="A9" s="3"/>
      <c r="B9" s="13" t="s">
        <v>31</v>
      </c>
      <c r="C9" s="13" t="s">
        <v>19</v>
      </c>
      <c r="D9" s="13" t="s">
        <v>32</v>
      </c>
      <c r="E9" s="13" t="s">
        <v>20</v>
      </c>
      <c r="F9" s="65" t="s">
        <v>26</v>
      </c>
      <c r="G9" s="65" t="s">
        <v>27</v>
      </c>
      <c r="H9" s="13" t="s">
        <v>47</v>
      </c>
      <c r="J9" s="13" t="s">
        <v>63</v>
      </c>
      <c r="L9" s="13" t="s">
        <v>28</v>
      </c>
    </row>
    <row r="10" spans="1:12" s="9" customFormat="1" x14ac:dyDescent="0.2">
      <c r="A10" s="3"/>
      <c r="B10" s="10" t="s">
        <v>34</v>
      </c>
      <c r="C10" s="10" t="s">
        <v>35</v>
      </c>
      <c r="D10" s="10" t="s">
        <v>36</v>
      </c>
      <c r="E10" s="10" t="s">
        <v>37</v>
      </c>
      <c r="F10" s="11" t="s">
        <v>43</v>
      </c>
      <c r="G10" s="11" t="s">
        <v>38</v>
      </c>
      <c r="H10" s="10"/>
      <c r="J10" s="10"/>
      <c r="L10" s="10"/>
    </row>
    <row r="11" spans="1:12" x14ac:dyDescent="0.25">
      <c r="A11" s="3" t="s">
        <v>50</v>
      </c>
      <c r="B11" s="33">
        <v>3403614.05</v>
      </c>
      <c r="C11" s="33">
        <v>422048.14</v>
      </c>
      <c r="D11" s="33">
        <v>3403614.05</v>
      </c>
      <c r="E11" s="33">
        <v>98704.81</v>
      </c>
      <c r="F11" s="33"/>
      <c r="G11" s="33">
        <v>305.13</v>
      </c>
      <c r="J11" s="63"/>
    </row>
    <row r="12" spans="1:12" x14ac:dyDescent="0.25">
      <c r="A12" s="3" t="s">
        <v>51</v>
      </c>
      <c r="B12" s="33">
        <v>3987716.72</v>
      </c>
      <c r="C12" s="33">
        <v>494476.87</v>
      </c>
      <c r="D12" s="33">
        <v>3987716.72</v>
      </c>
      <c r="E12" s="33">
        <v>115643.78</v>
      </c>
      <c r="G12" s="33">
        <v>312.52</v>
      </c>
      <c r="J12" s="63"/>
    </row>
    <row r="13" spans="1:12" x14ac:dyDescent="0.25">
      <c r="A13" s="3" t="s">
        <v>52</v>
      </c>
      <c r="B13" s="33">
        <v>3802471.59</v>
      </c>
      <c r="C13" s="33">
        <v>471506.48</v>
      </c>
      <c r="D13" s="33">
        <v>3805599.61</v>
      </c>
      <c r="E13" s="33">
        <v>110362.39</v>
      </c>
      <c r="F13" s="33">
        <v>8311.0499999999993</v>
      </c>
      <c r="G13" s="33">
        <v>352.26</v>
      </c>
      <c r="J13" s="63"/>
    </row>
    <row r="14" spans="1:12" x14ac:dyDescent="0.25">
      <c r="A14" s="3" t="s">
        <v>53</v>
      </c>
      <c r="B14" s="33">
        <v>4243203.1100000003</v>
      </c>
      <c r="C14" s="33">
        <v>526157.18999999994</v>
      </c>
      <c r="D14" s="33">
        <v>4243203.1100000003</v>
      </c>
      <c r="E14" s="33">
        <v>123052.89</v>
      </c>
      <c r="F14" s="33"/>
      <c r="G14" s="33">
        <v>9062.19</v>
      </c>
      <c r="J14" s="63"/>
    </row>
    <row r="15" spans="1:12" x14ac:dyDescent="0.25">
      <c r="A15" s="2" t="s">
        <v>22</v>
      </c>
      <c r="B15" s="12">
        <f>SUM(B11:B14)</f>
        <v>15437005.469999999</v>
      </c>
      <c r="C15" s="12">
        <f>SUM(C11:C14)</f>
        <v>1914188.68</v>
      </c>
      <c r="D15" s="12">
        <f>SUM(D11:D14)</f>
        <v>15440133.489999998</v>
      </c>
      <c r="E15" s="12">
        <f>SUM(E11:E14)</f>
        <v>447763.87</v>
      </c>
      <c r="F15" s="12">
        <f>SUM(F11:F14)</f>
        <v>8311.0499999999993</v>
      </c>
      <c r="G15" s="12">
        <f t="shared" ref="G15" si="0">SUM(G11:G14)</f>
        <v>10032.1</v>
      </c>
      <c r="J15" s="14"/>
    </row>
    <row r="16" spans="1:12" x14ac:dyDescent="0.25">
      <c r="A16" s="2" t="s">
        <v>23</v>
      </c>
      <c r="C16" s="30">
        <v>0.5</v>
      </c>
      <c r="D16" s="30"/>
      <c r="E16" s="31">
        <v>0.5</v>
      </c>
      <c r="F16" s="31">
        <v>1</v>
      </c>
      <c r="G16" s="31">
        <v>1</v>
      </c>
    </row>
    <row r="17" spans="1:12" s="7" customFormat="1" ht="13.8" thickBot="1" x14ac:dyDescent="0.3">
      <c r="A17" s="7" t="s">
        <v>24</v>
      </c>
      <c r="C17" s="8">
        <f>C15*C16</f>
        <v>957094.34</v>
      </c>
      <c r="D17" s="14"/>
      <c r="E17" s="8">
        <f>E15*E16</f>
        <v>223881.935</v>
      </c>
      <c r="F17" s="8">
        <f t="shared" ref="F17:G17" si="1">F15*F16</f>
        <v>8311.0499999999993</v>
      </c>
      <c r="G17" s="8">
        <f t="shared" si="1"/>
        <v>10032.1</v>
      </c>
      <c r="H17" s="15">
        <f>SUM(C17:G17)</f>
        <v>1199319.425</v>
      </c>
      <c r="J17" s="64">
        <f>+'[1]5 Adj Payroll by Func 06.26'!$H$68</f>
        <v>15926781.27</v>
      </c>
      <c r="L17" s="16">
        <f>H17/J17</f>
        <v>7.5302059133508778E-2</v>
      </c>
    </row>
    <row r="18" spans="1:12" ht="13.8" thickTop="1" x14ac:dyDescent="0.25">
      <c r="C18" s="2">
        <f>C15/B15</f>
        <v>0.12400000011142058</v>
      </c>
      <c r="E18" s="2">
        <f>E15/D15</f>
        <v>2.8999999921632803E-2</v>
      </c>
    </row>
    <row r="19" spans="1:12" s="7" customFormat="1" x14ac:dyDescent="0.25">
      <c r="J19" s="74" t="s">
        <v>66</v>
      </c>
      <c r="L19" s="66">
        <f>+'[1]3 Payroll Adjmt'!$E$37</f>
        <v>281800.80194127461</v>
      </c>
    </row>
    <row r="21" spans="1:12" s="7" customFormat="1" ht="13.8" thickBot="1" x14ac:dyDescent="0.3">
      <c r="A21" s="7" t="s">
        <v>18</v>
      </c>
      <c r="L21" s="8">
        <f>L17*L19</f>
        <v>21220.180651652056</v>
      </c>
    </row>
    <row r="22" spans="1:12" ht="13.8" thickTop="1" x14ac:dyDescent="0.25"/>
    <row r="23" spans="1:12" x14ac:dyDescent="0.25">
      <c r="B23" s="17" t="s">
        <v>41</v>
      </c>
      <c r="C23" s="27"/>
      <c r="D23" s="18"/>
      <c r="E23" s="4"/>
    </row>
    <row r="24" spans="1:12" x14ac:dyDescent="0.25">
      <c r="B24" s="19" t="s">
        <v>42</v>
      </c>
      <c r="C24" s="24">
        <v>2026</v>
      </c>
      <c r="D24" s="32">
        <v>2025</v>
      </c>
    </row>
    <row r="25" spans="1:12" x14ac:dyDescent="0.25">
      <c r="B25" s="20" t="s">
        <v>39</v>
      </c>
      <c r="C25" s="25">
        <v>6.2E-2</v>
      </c>
      <c r="D25" s="21">
        <v>6.2E-2</v>
      </c>
    </row>
    <row r="26" spans="1:12" x14ac:dyDescent="0.25">
      <c r="B26" s="20" t="s">
        <v>40</v>
      </c>
      <c r="C26" s="25">
        <v>1.4500000000000001E-2</v>
      </c>
      <c r="D26" s="21">
        <v>1.4500000000000001E-2</v>
      </c>
    </row>
    <row r="27" spans="1:12" x14ac:dyDescent="0.25">
      <c r="B27" s="20" t="s">
        <v>26</v>
      </c>
      <c r="C27" s="26">
        <v>6.0000000000000001E-3</v>
      </c>
      <c r="D27" s="22">
        <v>6.0000000000000001E-3</v>
      </c>
    </row>
    <row r="28" spans="1:12" x14ac:dyDescent="0.25">
      <c r="B28" s="20" t="s">
        <v>27</v>
      </c>
      <c r="C28" s="26">
        <v>6.1999999999999998E-3</v>
      </c>
      <c r="D28" s="22">
        <v>7.1999999999999998E-3</v>
      </c>
    </row>
    <row r="29" spans="1:12" x14ac:dyDescent="0.25">
      <c r="B29" s="23" t="s">
        <v>33</v>
      </c>
      <c r="C29" s="28">
        <f>SUM(C25:C28)</f>
        <v>8.8700000000000001E-2</v>
      </c>
      <c r="D29" s="29">
        <f>SUM(D25:D28)</f>
        <v>8.9700000000000002E-2</v>
      </c>
    </row>
    <row r="31" spans="1:12" x14ac:dyDescent="0.25">
      <c r="A31" s="2" t="s">
        <v>49</v>
      </c>
    </row>
    <row r="33" spans="1:12" x14ac:dyDescent="0.25">
      <c r="B33" s="72" t="s">
        <v>56</v>
      </c>
      <c r="C33" s="78" t="s">
        <v>62</v>
      </c>
      <c r="D33" s="68"/>
      <c r="E33" s="68"/>
      <c r="F33" s="68"/>
      <c r="G33" s="68"/>
      <c r="H33" s="68"/>
      <c r="I33" s="68"/>
      <c r="J33" s="68"/>
      <c r="K33" s="68"/>
      <c r="L33" s="68"/>
    </row>
    <row r="34" spans="1:12" x14ac:dyDescent="0.25">
      <c r="A34" s="71"/>
      <c r="B34" s="67"/>
      <c r="C34" s="73"/>
      <c r="D34" s="68"/>
      <c r="E34" s="68"/>
      <c r="F34" s="68"/>
      <c r="G34" s="68"/>
      <c r="H34" s="68"/>
      <c r="I34" s="68"/>
      <c r="J34" s="68"/>
      <c r="K34" s="68"/>
      <c r="L34" s="68"/>
    </row>
    <row r="35" spans="1:12" x14ac:dyDescent="0.25">
      <c r="B35" s="70" t="s">
        <v>57</v>
      </c>
      <c r="C35" s="81" t="s">
        <v>65</v>
      </c>
      <c r="D35" s="81"/>
      <c r="E35" s="81"/>
      <c r="F35" s="81"/>
      <c r="G35" s="81"/>
      <c r="H35" s="81"/>
      <c r="I35" s="81"/>
      <c r="J35" s="81"/>
      <c r="K35" s="81"/>
      <c r="L35" s="81"/>
    </row>
    <row r="36" spans="1:12" x14ac:dyDescent="0.25">
      <c r="C36" s="81"/>
      <c r="D36" s="81"/>
      <c r="E36" s="81"/>
      <c r="F36" s="81"/>
      <c r="G36" s="81"/>
      <c r="H36" s="81"/>
      <c r="I36" s="81"/>
      <c r="J36" s="81"/>
      <c r="K36" s="81"/>
      <c r="L36" s="81"/>
    </row>
  </sheetData>
  <mergeCells count="1">
    <mergeCell ref="C35:L36"/>
  </mergeCells>
  <hyperlinks>
    <hyperlink ref="C33" r:id="rId1" xr:uid="{156A36C6-D627-41D5-8AD9-5E224844AB92}"/>
    <hyperlink ref="C35" r:id="rId2" display="G:\Corpacct\Regulatory Matters\ACC\UNSG TY 2024 0630\ARAM\Assignments due 06.15.2026\Payroll and Benefits and Associated Payroll Taxes (Other Known and Measurable Adjustments)\Income - Payroll &amp; Benefits UNSG ARAM 06.01.25-05.31.26 - REVISED.xlsx" xr:uid="{4AFE1D87-FF86-4666-9D23-EE187BA087FB}"/>
    <hyperlink ref="C35:L36" r:id="rId3" display="..\Payroll and Benefits and Associated Payroll Taxes (Other Known and Measurable Adjustments)\Income - Payroll &amp; Benefits UNSG ARAM 07.01.25-06.30.26 updated 08.25.26.xlsx" xr:uid="{2230D7DD-3AD9-4D6B-8B17-521C382B8033}"/>
  </hyperlinks>
  <pageMargins left="0.25" right="0.25" top="0.75" bottom="0.75" header="0.3" footer="0.3"/>
  <pageSetup scale="94" orientation="landscape" r:id="rId4"/>
  <headerFooter>
    <oddFooter>&amp;L&amp;F, &amp;A&amp;R&amp;"MS Sans Serif,Bold"&amp;24 &amp;KFF00002</oddFooter>
  </headerFooter>
  <drawing r:id="rId5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Pro Forma</vt:lpstr>
      <vt:lpstr>2 Adjmt Calc</vt:lpstr>
      <vt:lpstr>'1. Pro Forma'!Print_Area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2026-09-03T04:17:23Z</dcterms:created>
  <dcterms:modified xsi:type="dcterms:W3CDTF">2026-09-03T04:17:47Z</dcterms:modified>
</cp:coreProperties>
</file>