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drawings/drawing4.xml" ContentType="application/vnd.openxmlformats-officedocument.drawing+xml"/>
  <Override PartName="/xl/ink/ink7.xml" ContentType="application/inkml+xml"/>
  <Override PartName="/xl/ink/ink8.xml" ContentType="application/inkml+xml"/>
  <Override PartName="/xl/drawings/drawing5.xml" ContentType="application/vnd.openxmlformats-officedocument.drawing+xml"/>
  <Override PartName="/xl/ink/ink9.xml" ContentType="application/inkml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A862878A-D30B-4016-9D71-2EE516A912D4}" xr6:coauthVersionLast="47" xr6:coauthVersionMax="47" xr10:uidLastSave="{00000000-0000-0000-0000-000000000000}"/>
  <bookViews>
    <workbookView xWindow="28680" yWindow="-165" windowWidth="29040" windowHeight="15720" xr2:uid="{00000000-000D-0000-FFFF-FFFF00000000}"/>
  </bookViews>
  <sheets>
    <sheet name="1. Pro Forma " sheetId="6" r:id="rId1"/>
    <sheet name="2. OBIEE " sheetId="1" r:id="rId2"/>
    <sheet name="2.1 Workday Batch Error" sheetId="7" r:id="rId3"/>
    <sheet name="3. ACC Jurisdictional %" sheetId="2" r:id="rId4"/>
    <sheet name="4. Mass Formula" sheetId="3" r:id="rId5"/>
    <sheet name="4 BOD as of 6-30-24" sheetId="4" state="hidden" r:id="rId6"/>
    <sheet name="5. BOD FERC" sheetId="5" r:id="rId7"/>
  </sheets>
  <externalReferences>
    <externalReference r:id="rId8"/>
    <externalReference r:id="rId9"/>
    <externalReference r:id="rId10"/>
  </externalReferences>
  <definedNames>
    <definedName name="_xlnm._FilterDatabase" localSheetId="1" hidden="1">'2. OBIEE '!$A$9:$Y$56</definedName>
    <definedName name="BNE_MESSAGES_HIDDEN" localSheetId="0" hidden="1">'[1]NSP J832-835'!$AA$13:$AA$76</definedName>
    <definedName name="BNE_MESSAGES_HIDDEN" hidden="1">'[2]NSP J832-835'!$AA$13:$AA$76</definedName>
    <definedName name="DynamicRange">OFFSET(#REF!,,,COUNTA(#REF!),COUNTA(#REF!))</definedName>
    <definedName name="DynamicRangeSA">OFFSET(#REF!,,,COUNTA(#REF!),COUNTA(#REF!))</definedName>
    <definedName name="_xlnm.Print_Area" localSheetId="0">'1. Pro Forma '!$A$1:$D$41</definedName>
    <definedName name="_xlnm.Print_Area" localSheetId="3">'3. ACC Jurisdictional %'!$A$1:$Q$25</definedName>
    <definedName name="_xlnm.Print_Area" localSheetId="4">'4. Mass Formula'!$A$1:$P$41</definedName>
    <definedName name="Recover">[3]Macro1!$A$250</definedName>
    <definedName name="TableName">"Dummy"</definedName>
    <definedName name="Z_0B431E2A_5F17_4984_BDAC_B650516B0A01_.wvu.PrintArea" localSheetId="0" hidden="1">'1. Pro Forma 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24" i="1" l="1"/>
  <c r="W25" i="1"/>
  <c r="V25" i="1"/>
  <c r="U25" i="1"/>
  <c r="C32" i="6" l="1"/>
  <c r="Y18" i="1"/>
  <c r="Y23" i="1"/>
  <c r="Y22" i="1"/>
  <c r="Y21" i="1"/>
  <c r="Y20" i="1"/>
  <c r="Y19" i="1"/>
  <c r="Y17" i="1"/>
  <c r="Y16" i="1"/>
  <c r="Y15" i="1"/>
  <c r="Y14" i="1"/>
  <c r="Y13" i="1"/>
  <c r="Y25" i="1" l="1"/>
  <c r="Y29" i="1" s="1"/>
  <c r="D17" i="6" s="1"/>
  <c r="D32" i="6" s="1"/>
  <c r="D34" i="6" s="1"/>
</calcChain>
</file>

<file path=xl/sharedStrings.xml><?xml version="1.0" encoding="utf-8"?>
<sst xmlns="http://schemas.openxmlformats.org/spreadsheetml/2006/main" count="417" uniqueCount="120">
  <si>
    <t>GL - Transaction Detail-ALL Sources</t>
  </si>
  <si>
    <t>and</t>
  </si>
  <si>
    <t/>
  </si>
  <si>
    <t>GL Period</t>
  </si>
  <si>
    <t>Co</t>
  </si>
  <si>
    <t>Acct</t>
  </si>
  <si>
    <t>Sub Acct</t>
  </si>
  <si>
    <t>Bus Ctr</t>
  </si>
  <si>
    <t>Cost Ctr</t>
  </si>
  <si>
    <t>Actvty</t>
  </si>
  <si>
    <t>Exp Type</t>
  </si>
  <si>
    <t>FERC</t>
  </si>
  <si>
    <t>Project</t>
  </si>
  <si>
    <t>Loc</t>
  </si>
  <si>
    <t>Svc Prod</t>
  </si>
  <si>
    <t>Cash Type</t>
  </si>
  <si>
    <t>Query Source</t>
  </si>
  <si>
    <t>GL Je Source</t>
  </si>
  <si>
    <t>GL Je Name</t>
  </si>
  <si>
    <t>PA Transaction Source</t>
  </si>
  <si>
    <t>Task</t>
  </si>
  <si>
    <t>PA Expenditure Comment</t>
  </si>
  <si>
    <t>Debit</t>
  </si>
  <si>
    <t>Credit</t>
  </si>
  <si>
    <t>Amount</t>
  </si>
  <si>
    <t>002</t>
  </si>
  <si>
    <t>11400</t>
  </si>
  <si>
    <t>0001</t>
  </si>
  <si>
    <t>004</t>
  </si>
  <si>
    <t>0000</t>
  </si>
  <si>
    <t>CC00004</t>
  </si>
  <si>
    <t>000</t>
  </si>
  <si>
    <t>00</t>
  </si>
  <si>
    <t>100</t>
  </si>
  <si>
    <t>1120</t>
  </si>
  <si>
    <t>231</t>
  </si>
  <si>
    <t>Projects</t>
  </si>
  <si>
    <t>Project Accounting</t>
  </si>
  <si>
    <t>Peoplesoft Expenses</t>
  </si>
  <si>
    <t>UNS1000</t>
  </si>
  <si>
    <t>Gross Pay</t>
  </si>
  <si>
    <t>Grand Total</t>
  </si>
  <si>
    <t>This report contains data that may not be released outside the corporation unless specifically authorized by the appropriate data conservator(s).</t>
  </si>
  <si>
    <t>Page 1</t>
  </si>
  <si>
    <t>Note</t>
  </si>
  <si>
    <t>A</t>
  </si>
  <si>
    <t>ACC amt:</t>
  </si>
  <si>
    <t>UNSG is 100% ACC jurisdictional</t>
  </si>
  <si>
    <t>Source:</t>
  </si>
  <si>
    <t>UNSG $$ Share</t>
  </si>
  <si>
    <t>UNSG %</t>
  </si>
  <si>
    <t>a</t>
  </si>
  <si>
    <t>b</t>
  </si>
  <si>
    <t>9302</t>
  </si>
  <si>
    <t>Director's Fees</t>
  </si>
  <si>
    <t>230</t>
  </si>
  <si>
    <t>Directors' Expense</t>
  </si>
  <si>
    <t>79040</t>
  </si>
  <si>
    <t>GL Expenditure Type Description</t>
  </si>
  <si>
    <t>GL Account Description</t>
  </si>
  <si>
    <r>
      <rPr>
        <sz val="8"/>
        <color theme="1"/>
        <rFont val="Calibri"/>
        <family val="2"/>
      </rPr>
      <t xml:space="preserve">GL Account is equal to / is in </t>
    </r>
    <r>
      <rPr>
        <b/>
        <sz val="8"/>
        <color theme="1"/>
        <rFont val="Calibri"/>
        <family val="2"/>
      </rPr>
      <t>79040</t>
    </r>
  </si>
  <si>
    <t>UNS GAS, INC.</t>
  </si>
  <si>
    <t>INCOME STATEMENT PRO FORMA ADJUSTMENT</t>
  </si>
  <si>
    <t>ADJUSTMENT NAME:</t>
  </si>
  <si>
    <t>ADJUSTMENT TO:</t>
  </si>
  <si>
    <t>Income Statement</t>
  </si>
  <si>
    <t>DATE SUBMITTED:</t>
  </si>
  <si>
    <t>PREPARED BY:</t>
  </si>
  <si>
    <t>CHECKED BY:</t>
  </si>
  <si>
    <t>See PDF</t>
  </si>
  <si>
    <t>REVIEWED BY:</t>
  </si>
  <si>
    <t>ACCT</t>
  </si>
  <si>
    <t>FERC ACCOUNT DESCRIPTION</t>
  </si>
  <si>
    <t>DEBIT</t>
  </si>
  <si>
    <t>CREDIT</t>
  </si>
  <si>
    <t>ENTRY TOTAL</t>
  </si>
  <si>
    <t>Net Entry</t>
  </si>
  <si>
    <t>Reason for Adjustment</t>
  </si>
  <si>
    <t>Board of Directors</t>
  </si>
  <si>
    <t>G:\ACCTSVCS\Systems\Allocations\Massachusetts Formula\2026\Allocations - 3 factor formula 2026.pdf</t>
  </si>
  <si>
    <t>All Segments</t>
  </si>
  <si>
    <t>Director's Retainers</t>
  </si>
  <si>
    <t>JUL-25</t>
  </si>
  <si>
    <t>JUL-25 Usage Cost USD</t>
  </si>
  <si>
    <t>AUG-25</t>
  </si>
  <si>
    <t>AUG-25 Usage Cost USD</t>
  </si>
  <si>
    <t>SEP-25</t>
  </si>
  <si>
    <t>SEP-25 Usage Cost USD</t>
  </si>
  <si>
    <t>OCT-25</t>
  </si>
  <si>
    <t>OCT-25 Usage Cost USD</t>
  </si>
  <si>
    <t>NOV-25</t>
  </si>
  <si>
    <t>NOV-25 Usage Cost USD</t>
  </si>
  <si>
    <t>DEC-25</t>
  </si>
  <si>
    <t>DEC-25 Usage Cost USD</t>
  </si>
  <si>
    <t>JAN-26</t>
  </si>
  <si>
    <t>JAN-26 Usage Cost USD</t>
  </si>
  <si>
    <t>FEB-26</t>
  </si>
  <si>
    <t>FEB-26 Usage Cost USD</t>
  </si>
  <si>
    <t>MAR-26</t>
  </si>
  <si>
    <t>MAR-26 Usage Cost USD</t>
  </si>
  <si>
    <t>APR-26</t>
  </si>
  <si>
    <t>APR-26 Usage Cost USD</t>
  </si>
  <si>
    <t>MAY-26</t>
  </si>
  <si>
    <t>MAY-26 Usage Cost USD</t>
  </si>
  <si>
    <t>ACC juris - 3A</t>
  </si>
  <si>
    <t>GL Ferc Description</t>
  </si>
  <si>
    <t>Miscellaneous General Expenses</t>
  </si>
  <si>
    <t>This adjustment removes 100% of Board and Director Fees expense for UNSG.</t>
  </si>
  <si>
    <t>12 Months Ended June 30, 2026</t>
  </si>
  <si>
    <r>
      <rPr>
        <b/>
        <sz val="10"/>
        <rFont val="Arial"/>
        <family val="2"/>
      </rPr>
      <t>Note:</t>
    </r>
    <r>
      <rPr>
        <sz val="10"/>
        <rFont val="Arial"/>
        <family val="2"/>
      </rPr>
      <t xml:space="preserve"> UNS Gas is allocated Board of Directors compensation expense, using the established retainer-based allocation methodology. As a result, UNSG does not directly incur standalone board compensation expense; instead, its share of such costs is reflected through intercompany allocation, consistent with the Company’s governance cost allocation practices.</t>
    </r>
  </si>
  <si>
    <t>Time run: 7/13/2026 11:53:36 AM</t>
  </si>
  <si>
    <r>
      <rPr>
        <sz val="8"/>
        <color theme="1"/>
        <rFont val="Calibri"/>
      </rPr>
      <t xml:space="preserve">GL Period is equal to </t>
    </r>
    <r>
      <rPr>
        <b/>
        <sz val="8"/>
        <color theme="1"/>
        <rFont val="Calibri"/>
      </rPr>
      <t>JUL-25</t>
    </r>
    <r>
      <rPr>
        <sz val="8"/>
        <color theme="1"/>
        <rFont val="Calibri"/>
      </rPr>
      <t xml:space="preserve"> , </t>
    </r>
    <r>
      <rPr>
        <b/>
        <sz val="8"/>
        <color theme="1"/>
        <rFont val="Calibri"/>
      </rPr>
      <t>AUG-25</t>
    </r>
    <r>
      <rPr>
        <sz val="8"/>
        <color theme="1"/>
        <rFont val="Calibri"/>
      </rPr>
      <t xml:space="preserve"> , </t>
    </r>
    <r>
      <rPr>
        <b/>
        <sz val="8"/>
        <color theme="1"/>
        <rFont val="Calibri"/>
      </rPr>
      <t>SEP-25</t>
    </r>
    <r>
      <rPr>
        <sz val="8"/>
        <color theme="1"/>
        <rFont val="Calibri"/>
      </rPr>
      <t xml:space="preserve"> , </t>
    </r>
    <r>
      <rPr>
        <b/>
        <sz val="8"/>
        <color theme="1"/>
        <rFont val="Calibri"/>
      </rPr>
      <t>OCT-25</t>
    </r>
    <r>
      <rPr>
        <sz val="8"/>
        <color theme="1"/>
        <rFont val="Calibri"/>
      </rPr>
      <t xml:space="preserve"> , </t>
    </r>
    <r>
      <rPr>
        <b/>
        <sz val="8"/>
        <color theme="1"/>
        <rFont val="Calibri"/>
      </rPr>
      <t>NOV-25</t>
    </r>
    <r>
      <rPr>
        <sz val="8"/>
        <color theme="1"/>
        <rFont val="Calibri"/>
      </rPr>
      <t xml:space="preserve"> , </t>
    </r>
    <r>
      <rPr>
        <b/>
        <sz val="8"/>
        <color theme="1"/>
        <rFont val="Calibri"/>
      </rPr>
      <t>DEC-25</t>
    </r>
    <r>
      <rPr>
        <sz val="8"/>
        <color theme="1"/>
        <rFont val="Calibri"/>
      </rPr>
      <t xml:space="preserve"> , </t>
    </r>
    <r>
      <rPr>
        <b/>
        <sz val="8"/>
        <color theme="1"/>
        <rFont val="Calibri"/>
      </rPr>
      <t>JAN-26</t>
    </r>
    <r>
      <rPr>
        <sz val="8"/>
        <color theme="1"/>
        <rFont val="Calibri"/>
      </rPr>
      <t xml:space="preserve"> , </t>
    </r>
    <r>
      <rPr>
        <b/>
        <sz val="8"/>
        <color theme="1"/>
        <rFont val="Calibri"/>
      </rPr>
      <t>FEB-26</t>
    </r>
    <r>
      <rPr>
        <sz val="8"/>
        <color theme="1"/>
        <rFont val="Calibri"/>
      </rPr>
      <t xml:space="preserve"> , </t>
    </r>
    <r>
      <rPr>
        <b/>
        <sz val="8"/>
        <color theme="1"/>
        <rFont val="Calibri"/>
      </rPr>
      <t>MAR-26</t>
    </r>
    <r>
      <rPr>
        <sz val="8"/>
        <color theme="1"/>
        <rFont val="Calibri"/>
      </rPr>
      <t xml:space="preserve"> , </t>
    </r>
    <r>
      <rPr>
        <b/>
        <sz val="8"/>
        <color theme="1"/>
        <rFont val="Calibri"/>
      </rPr>
      <t>APR-26</t>
    </r>
    <r>
      <rPr>
        <sz val="8"/>
        <color theme="1"/>
        <rFont val="Calibri"/>
      </rPr>
      <t xml:space="preserve"> , </t>
    </r>
    <r>
      <rPr>
        <b/>
        <sz val="8"/>
        <color theme="1"/>
        <rFont val="Calibri"/>
      </rPr>
      <t>MAY-26</t>
    </r>
    <r>
      <rPr>
        <sz val="8"/>
        <color theme="1"/>
        <rFont val="Calibri"/>
      </rPr>
      <t xml:space="preserve"> , </t>
    </r>
    <r>
      <rPr>
        <b/>
        <sz val="8"/>
        <color theme="1"/>
        <rFont val="Calibri"/>
      </rPr>
      <t>JUN-26</t>
    </r>
  </si>
  <si>
    <r>
      <rPr>
        <sz val="8"/>
        <color theme="1"/>
        <rFont val="Calibri"/>
      </rPr>
      <t xml:space="preserve">GL Company is equal to / is in </t>
    </r>
    <r>
      <rPr>
        <b/>
        <sz val="8"/>
        <color theme="1"/>
        <rFont val="Calibri"/>
      </rPr>
      <t>002</t>
    </r>
  </si>
  <si>
    <r>
      <rPr>
        <sz val="8"/>
        <color theme="1"/>
        <rFont val="Calibri"/>
      </rPr>
      <t xml:space="preserve">GL Account is equal to / is in </t>
    </r>
    <r>
      <rPr>
        <b/>
        <sz val="8"/>
        <color theme="1"/>
        <rFont val="Calibri"/>
      </rPr>
      <t>11400</t>
    </r>
  </si>
  <si>
    <r>
      <rPr>
        <sz val="8"/>
        <color theme="1"/>
        <rFont val="Calibri"/>
      </rPr>
      <t xml:space="preserve">GL Sub Account is equal to / is in </t>
    </r>
    <r>
      <rPr>
        <b/>
        <sz val="8"/>
        <color theme="1"/>
        <rFont val="Calibri"/>
      </rPr>
      <t>0001</t>
    </r>
  </si>
  <si>
    <r>
      <rPr>
        <sz val="8"/>
        <color theme="1"/>
        <rFont val="Calibri"/>
      </rPr>
      <t xml:space="preserve">GL Expenditure Type is equal to / is in </t>
    </r>
    <r>
      <rPr>
        <b/>
        <sz val="8"/>
        <color theme="1"/>
        <rFont val="Calibri"/>
      </rPr>
      <t>231</t>
    </r>
  </si>
  <si>
    <r>
      <rPr>
        <sz val="8"/>
        <color theme="1"/>
        <rFont val="Calibri"/>
      </rPr>
      <t xml:space="preserve">PA Expenditure Comment is equal to / is in </t>
    </r>
    <r>
      <rPr>
        <b/>
        <sz val="8"/>
        <color theme="1"/>
        <rFont val="Calibri"/>
      </rPr>
      <t>Gross Pay</t>
    </r>
  </si>
  <si>
    <t>JUN-26</t>
  </si>
  <si>
    <t>Time run: 7/13/2026 12:10:01 PM</t>
  </si>
  <si>
    <r>
      <rPr>
        <sz val="8"/>
        <color theme="1"/>
        <rFont val="Calibri"/>
        <family val="2"/>
      </rPr>
      <t xml:space="preserve">GL Period is equal to </t>
    </r>
    <r>
      <rPr>
        <b/>
        <sz val="8"/>
        <color theme="1"/>
        <rFont val="Calibri"/>
        <family val="2"/>
      </rPr>
      <t>JUL-25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AUG-25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SEP-25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OCT-25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NOV-25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DEC-25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JAN-26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FEB-26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MAR-26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APR-26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MAY-26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JUN-26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</si>
</sst>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mmmm\ d\,\ yyyy"/>
  </numFmts>
  <fonts count="26" x14ac:knownFonts="1">
    <font>
      <sz val="11"/>
      <color theme="1"/>
      <name val="Calibri"/>
    </font>
    <font>
      <b/>
      <sz val="10"/>
      <color theme="1"/>
      <name val="Calibri"/>
      <family val="2"/>
    </font>
    <font>
      <sz val="8"/>
      <color rgb="FF333399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9"/>
      <color theme="1"/>
      <name val="Helvetica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sz val="10"/>
      <name val="Arial"/>
      <family val="2"/>
    </font>
    <font>
      <b/>
      <u/>
      <sz val="10"/>
      <color rgb="FFFF0000"/>
      <name val="Arial"/>
      <family val="2"/>
    </font>
    <font>
      <b/>
      <sz val="11"/>
      <color rgb="FFFF0000"/>
      <name val="Calibri"/>
      <family val="2"/>
    </font>
    <font>
      <u/>
      <sz val="11"/>
      <color theme="10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10"/>
      <name val="MS Sans Serif"/>
    </font>
    <font>
      <b/>
      <sz val="11"/>
      <color rgb="FFFF0000"/>
      <name val="Aptos"/>
      <family val="2"/>
    </font>
    <font>
      <u/>
      <sz val="11"/>
      <color rgb="FFFF0000"/>
      <name val="Calibri"/>
      <family val="2"/>
    </font>
    <font>
      <b/>
      <sz val="10"/>
      <color theme="1"/>
      <name val="Calibri"/>
    </font>
    <font>
      <sz val="8"/>
      <color rgb="FF333399"/>
      <name val="Calibri"/>
    </font>
    <font>
      <sz val="8"/>
      <color theme="1"/>
      <name val="Calibri"/>
    </font>
    <font>
      <b/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0"/>
    <xf numFmtId="0" fontId="6" fillId="0" borderId="0"/>
    <xf numFmtId="0" fontId="9" fillId="0" borderId="0"/>
    <xf numFmtId="0" fontId="19" fillId="0" borderId="0"/>
  </cellStyleXfs>
  <cellXfs count="94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3" borderId="3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center" vertical="top"/>
    </xf>
    <xf numFmtId="40" fontId="4" fillId="3" borderId="3" xfId="0" applyNumberFormat="1" applyFont="1" applyFill="1" applyBorder="1" applyAlignment="1">
      <alignment horizontal="right" vertical="top"/>
    </xf>
    <xf numFmtId="0" fontId="0" fillId="3" borderId="4" xfId="0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40" fontId="3" fillId="2" borderId="3" xfId="0" applyNumberFormat="1" applyFont="1" applyFill="1" applyBorder="1" applyAlignment="1">
      <alignment horizontal="right" vertical="top"/>
    </xf>
    <xf numFmtId="0" fontId="0" fillId="2" borderId="3" xfId="0" applyFill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6" fillId="0" borderId="0" xfId="0" applyFont="1"/>
    <xf numFmtId="10" fontId="0" fillId="0" borderId="0" xfId="0" applyNumberFormat="1"/>
    <xf numFmtId="0" fontId="5" fillId="0" borderId="0" xfId="0" applyFont="1" applyAlignment="1">
      <alignment vertical="top"/>
    </xf>
    <xf numFmtId="0" fontId="8" fillId="0" borderId="0" xfId="0" applyFont="1"/>
    <xf numFmtId="0" fontId="0" fillId="0" borderId="0" xfId="0" applyAlignment="1">
      <alignment wrapText="1"/>
    </xf>
    <xf numFmtId="10" fontId="0" fillId="0" borderId="0" xfId="2" applyNumberFormat="1" applyFont="1"/>
    <xf numFmtId="43" fontId="0" fillId="3" borderId="3" xfId="1" applyFont="1" applyFill="1" applyBorder="1" applyAlignment="1">
      <alignment horizontal="left" vertical="top"/>
    </xf>
    <xf numFmtId="164" fontId="7" fillId="2" borderId="3" xfId="0" applyNumberFormat="1" applyFont="1" applyFill="1" applyBorder="1" applyAlignment="1">
      <alignment horizontal="left" vertical="top"/>
    </xf>
    <xf numFmtId="0" fontId="11" fillId="2" borderId="4" xfId="0" applyFont="1" applyFill="1" applyBorder="1" applyAlignment="1">
      <alignment horizontal="left" vertical="top"/>
    </xf>
    <xf numFmtId="164" fontId="7" fillId="0" borderId="0" xfId="0" applyNumberFormat="1" applyFont="1"/>
    <xf numFmtId="0" fontId="9" fillId="0" borderId="0" xfId="3"/>
    <xf numFmtId="165" fontId="0" fillId="3" borderId="3" xfId="0" applyNumberFormat="1" applyFill="1" applyBorder="1" applyAlignment="1">
      <alignment horizontal="right" vertical="top"/>
    </xf>
    <xf numFmtId="0" fontId="4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left" vertical="top"/>
    </xf>
    <xf numFmtId="40" fontId="4" fillId="3" borderId="4" xfId="0" applyNumberFormat="1" applyFont="1" applyFill="1" applyBorder="1" applyAlignment="1">
      <alignment horizontal="right" vertical="top"/>
    </xf>
    <xf numFmtId="40" fontId="3" fillId="2" borderId="4" xfId="0" applyNumberFormat="1" applyFont="1" applyFill="1" applyBorder="1" applyAlignment="1">
      <alignment horizontal="right" vertical="top"/>
    </xf>
    <xf numFmtId="0" fontId="11" fillId="0" borderId="0" xfId="0" applyFont="1"/>
    <xf numFmtId="0" fontId="6" fillId="0" borderId="0" xfId="6"/>
    <xf numFmtId="0" fontId="13" fillId="0" borderId="0" xfId="7" applyFont="1" applyAlignment="1">
      <alignment horizontal="centerContinuous" vertical="center"/>
    </xf>
    <xf numFmtId="0" fontId="14" fillId="0" borderId="0" xfId="7" applyFont="1" applyAlignment="1">
      <alignment horizontal="centerContinuous" vertical="center"/>
    </xf>
    <xf numFmtId="0" fontId="6" fillId="0" borderId="0" xfId="7"/>
    <xf numFmtId="0" fontId="9" fillId="0" borderId="0" xfId="7" applyFont="1" applyAlignment="1">
      <alignment vertical="center"/>
    </xf>
    <xf numFmtId="0" fontId="15" fillId="0" borderId="0" xfId="7" applyFont="1" applyAlignment="1">
      <alignment vertical="center"/>
    </xf>
    <xf numFmtId="0" fontId="16" fillId="0" borderId="5" xfId="7" applyFont="1" applyBorder="1" applyAlignment="1">
      <alignment vertical="center"/>
    </xf>
    <xf numFmtId="0" fontId="9" fillId="0" borderId="5" xfId="7" applyFont="1" applyBorder="1" applyAlignment="1">
      <alignment vertical="center"/>
    </xf>
    <xf numFmtId="0" fontId="17" fillId="0" borderId="0" xfId="7" applyFont="1" applyAlignment="1">
      <alignment vertical="center"/>
    </xf>
    <xf numFmtId="166" fontId="9" fillId="0" borderId="5" xfId="8" applyNumberFormat="1" applyBorder="1" applyAlignment="1">
      <alignment horizontal="left" vertical="center"/>
    </xf>
    <xf numFmtId="0" fontId="9" fillId="0" borderId="5" xfId="8" applyBorder="1" applyAlignment="1">
      <alignment vertical="center"/>
    </xf>
    <xf numFmtId="0" fontId="16" fillId="0" borderId="6" xfId="7" applyFont="1" applyBorder="1" applyAlignment="1">
      <alignment horizontal="center" vertical="center"/>
    </xf>
    <xf numFmtId="0" fontId="9" fillId="0" borderId="7" xfId="7" applyFont="1" applyBorder="1" applyAlignment="1">
      <alignment vertical="center"/>
    </xf>
    <xf numFmtId="0" fontId="9" fillId="0" borderId="6" xfId="7" applyFont="1" applyBorder="1" applyAlignment="1">
      <alignment vertical="center"/>
    </xf>
    <xf numFmtId="0" fontId="16" fillId="0" borderId="8" xfId="7" applyFont="1" applyBorder="1" applyAlignment="1">
      <alignment horizontal="center" vertical="center"/>
    </xf>
    <xf numFmtId="0" fontId="16" fillId="0" borderId="9" xfId="7" applyFont="1" applyBorder="1" applyAlignment="1">
      <alignment horizontal="centerContinuous" vertical="center"/>
    </xf>
    <xf numFmtId="0" fontId="9" fillId="0" borderId="5" xfId="7" applyFont="1" applyBorder="1" applyAlignment="1">
      <alignment horizontal="center" vertical="center"/>
    </xf>
    <xf numFmtId="0" fontId="9" fillId="0" borderId="9" xfId="7" applyFont="1" applyBorder="1" applyAlignment="1">
      <alignment horizontal="left" vertical="center"/>
    </xf>
    <xf numFmtId="5" fontId="9" fillId="0" borderId="5" xfId="7" applyNumberFormat="1" applyFont="1" applyBorder="1" applyAlignment="1">
      <alignment horizontal="right" vertical="center"/>
    </xf>
    <xf numFmtId="0" fontId="9" fillId="0" borderId="8" xfId="7" applyFont="1" applyBorder="1" applyAlignment="1">
      <alignment horizontal="center" vertical="center"/>
    </xf>
    <xf numFmtId="37" fontId="9" fillId="0" borderId="5" xfId="7" applyNumberFormat="1" applyFont="1" applyBorder="1" applyAlignment="1" applyProtection="1">
      <alignment horizontal="left" vertical="center"/>
      <protection locked="0"/>
    </xf>
    <xf numFmtId="0" fontId="16" fillId="0" borderId="9" xfId="7" applyFont="1" applyBorder="1" applyAlignment="1">
      <alignment horizontal="center" vertical="center"/>
    </xf>
    <xf numFmtId="0" fontId="9" fillId="0" borderId="5" xfId="7" quotePrefix="1" applyFont="1" applyBorder="1" applyAlignment="1">
      <alignment horizontal="center" vertical="center"/>
    </xf>
    <xf numFmtId="37" fontId="9" fillId="0" borderId="9" xfId="7" applyNumberFormat="1" applyFont="1" applyBorder="1" applyAlignment="1" applyProtection="1">
      <alignment horizontal="left" vertical="center"/>
      <protection locked="0"/>
    </xf>
    <xf numFmtId="0" fontId="9" fillId="0" borderId="9" xfId="7" applyFont="1" applyBorder="1" applyAlignment="1">
      <alignment horizontal="right" vertical="center"/>
    </xf>
    <xf numFmtId="0" fontId="9" fillId="0" borderId="0" xfId="7" applyFont="1" applyAlignment="1">
      <alignment horizontal="right" vertical="center"/>
    </xf>
    <xf numFmtId="0" fontId="16" fillId="0" borderId="0" xfId="7" applyFont="1" applyAlignment="1">
      <alignment horizontal="center" vertical="center"/>
    </xf>
    <xf numFmtId="5" fontId="16" fillId="0" borderId="8" xfId="7" applyNumberFormat="1" applyFont="1" applyBorder="1" applyAlignment="1">
      <alignment horizontal="right" vertical="center"/>
    </xf>
    <xf numFmtId="5" fontId="16" fillId="0" borderId="10" xfId="7" applyNumberFormat="1" applyFont="1" applyBorder="1" applyAlignment="1">
      <alignment horizontal="right" vertical="center"/>
    </xf>
    <xf numFmtId="0" fontId="8" fillId="0" borderId="0" xfId="7" applyFont="1"/>
    <xf numFmtId="5" fontId="6" fillId="0" borderId="0" xfId="7" applyNumberFormat="1"/>
    <xf numFmtId="0" fontId="18" fillId="0" borderId="0" xfId="7" applyFont="1" applyAlignment="1">
      <alignment vertical="center"/>
    </xf>
    <xf numFmtId="0" fontId="9" fillId="0" borderId="0" xfId="9" applyFont="1" applyAlignment="1">
      <alignment vertical="center"/>
    </xf>
    <xf numFmtId="0" fontId="20" fillId="0" borderId="0" xfId="0" applyFont="1" applyAlignment="1">
      <alignment horizontal="right"/>
    </xf>
    <xf numFmtId="0" fontId="21" fillId="0" borderId="0" xfId="5" applyFont="1" applyFill="1" applyAlignment="1">
      <alignment horizontal="center"/>
    </xf>
    <xf numFmtId="0" fontId="21" fillId="0" borderId="0" xfId="5" applyFont="1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7" fillId="0" borderId="0" xfId="7" applyFont="1"/>
    <xf numFmtId="0" fontId="22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25" fillId="0" borderId="0" xfId="0" applyFont="1" applyAlignment="1">
      <alignment horizontal="center" vertical="top"/>
    </xf>
    <xf numFmtId="0" fontId="24" fillId="2" borderId="1" xfId="0" applyFont="1" applyFill="1" applyBorder="1" applyAlignment="1">
      <alignment horizontal="left" vertical="top"/>
    </xf>
    <xf numFmtId="0" fontId="24" fillId="2" borderId="1" xfId="0" applyFont="1" applyFill="1" applyBorder="1" applyAlignment="1">
      <alignment horizontal="center" vertical="top"/>
    </xf>
    <xf numFmtId="0" fontId="24" fillId="2" borderId="2" xfId="0" applyFont="1" applyFill="1" applyBorder="1" applyAlignment="1">
      <alignment horizontal="center" vertical="top"/>
    </xf>
    <xf numFmtId="0" fontId="24" fillId="3" borderId="3" xfId="0" applyFont="1" applyFill="1" applyBorder="1" applyAlignment="1">
      <alignment horizontal="left" vertical="top"/>
    </xf>
    <xf numFmtId="0" fontId="24" fillId="3" borderId="3" xfId="0" applyFont="1" applyFill="1" applyBorder="1" applyAlignment="1">
      <alignment horizontal="center" vertical="top"/>
    </xf>
    <xf numFmtId="40" fontId="24" fillId="3" borderId="3" xfId="0" applyNumberFormat="1" applyFont="1" applyFill="1" applyBorder="1" applyAlignment="1">
      <alignment horizontal="right" vertical="top"/>
    </xf>
    <xf numFmtId="40" fontId="24" fillId="3" borderId="4" xfId="0" applyNumberFormat="1" applyFont="1" applyFill="1" applyBorder="1" applyAlignment="1">
      <alignment horizontal="right" vertical="top"/>
    </xf>
    <xf numFmtId="0" fontId="25" fillId="2" borderId="3" xfId="0" applyFont="1" applyFill="1" applyBorder="1" applyAlignment="1">
      <alignment horizontal="left" vertical="top"/>
    </xf>
    <xf numFmtId="40" fontId="25" fillId="4" borderId="3" xfId="0" applyNumberFormat="1" applyFont="1" applyFill="1" applyBorder="1" applyAlignment="1">
      <alignment horizontal="right" vertical="top"/>
    </xf>
    <xf numFmtId="40" fontId="25" fillId="4" borderId="4" xfId="0" applyNumberFormat="1" applyFont="1" applyFill="1" applyBorder="1" applyAlignment="1">
      <alignment horizontal="right" vertical="top"/>
    </xf>
    <xf numFmtId="0" fontId="24" fillId="4" borderId="3" xfId="0" applyFont="1" applyFill="1" applyBorder="1" applyAlignment="1">
      <alignment horizontal="left" vertical="top"/>
    </xf>
    <xf numFmtId="0" fontId="24" fillId="4" borderId="3" xfId="0" applyFont="1" applyFill="1" applyBorder="1" applyAlignment="1">
      <alignment horizontal="center" vertical="top"/>
    </xf>
    <xf numFmtId="40" fontId="24" fillId="4" borderId="3" xfId="0" applyNumberFormat="1" applyFont="1" applyFill="1" applyBorder="1" applyAlignment="1">
      <alignment horizontal="right" vertical="top"/>
    </xf>
    <xf numFmtId="40" fontId="24" fillId="4" borderId="4" xfId="0" applyNumberFormat="1" applyFont="1" applyFill="1" applyBorder="1" applyAlignment="1">
      <alignment horizontal="right" vertical="top"/>
    </xf>
    <xf numFmtId="16" fontId="24" fillId="4" borderId="3" xfId="0" quotePrefix="1" applyNumberFormat="1" applyFont="1" applyFill="1" applyBorder="1" applyAlignment="1">
      <alignment horizontal="left" vertical="top"/>
    </xf>
    <xf numFmtId="0" fontId="13" fillId="0" borderId="0" xfId="7" applyFont="1" applyAlignment="1">
      <alignment horizontal="center" vertical="center"/>
    </xf>
    <xf numFmtId="0" fontId="9" fillId="0" borderId="0" xfId="7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10">
    <cellStyle name="Comma" xfId="1" builtinId="3"/>
    <cellStyle name="Hyperlink" xfId="5" builtinId="8"/>
    <cellStyle name="Hyperlink 2" xfId="4" xr:uid="{D71C2B6C-995C-4F20-86B5-DE7250E0A37D}"/>
    <cellStyle name="Normal" xfId="0" builtinId="0"/>
    <cellStyle name="Normal 15" xfId="8" xr:uid="{0E18BBDC-132E-4341-8095-FFE132823261}"/>
    <cellStyle name="Normal 2" xfId="3" xr:uid="{343E1AFA-E533-412E-8F2A-A75CDC4BE5E2}"/>
    <cellStyle name="Normal 3" xfId="6" xr:uid="{5DA1220E-C65A-4558-9639-9BF27F6290DE}"/>
    <cellStyle name="Normal 4" xfId="9" xr:uid="{A984A64B-25DF-4E88-A0B0-CC2E6312C24B}"/>
    <cellStyle name="Normal 6 10" xfId="7" xr:uid="{8DBE3E5F-529A-4FC6-B7E7-16FE9D0DABAF}"/>
    <cellStyle name="Percent" xfId="2" builtinId="5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2. TY Adjustment'!D10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3 Mass Formula'!Q26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customXml" Target="../ink/ink6.xml"/><Relationship Id="rId3" Type="http://schemas.openxmlformats.org/officeDocument/2006/relationships/customXml" Target="../ink/ink1.xml"/><Relationship Id="rId7" Type="http://schemas.openxmlformats.org/officeDocument/2006/relationships/customXml" Target="../ink/ink3.xml"/><Relationship Id="rId12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11" Type="http://schemas.openxmlformats.org/officeDocument/2006/relationships/customXml" Target="../ink/ink5.xml"/><Relationship Id="rId5" Type="http://schemas.openxmlformats.org/officeDocument/2006/relationships/customXml" Target="../ink/ink2.xml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openxmlformats.org/officeDocument/2006/relationships/customXml" Target="../ink/ink4.xml"/><Relationship Id="rId1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customXml" Target="../ink/ink7.xml"/><Relationship Id="rId1" Type="http://schemas.openxmlformats.org/officeDocument/2006/relationships/image" Target="../media/image9.png"/><Relationship Id="rId5" Type="http://schemas.openxmlformats.org/officeDocument/2006/relationships/image" Target="../media/image11.png"/><Relationship Id="rId4" Type="http://schemas.openxmlformats.org/officeDocument/2006/relationships/customXml" Target="../ink/ink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ustomXml" Target="../ink/ink9.xml"/><Relationship Id="rId2" Type="http://schemas.openxmlformats.org/officeDocument/2006/relationships/hyperlink" Target="#'1 OBIEE '!X12"/><Relationship Id="rId1" Type="http://schemas.openxmlformats.org/officeDocument/2006/relationships/image" Target="../media/image12.png"/><Relationship Id="rId4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2292350</xdr:colOff>
      <xdr:row>15</xdr:row>
      <xdr:rowOff>171450</xdr:rowOff>
    </xdr:from>
    <xdr:to>
      <xdr:col>2</xdr:col>
      <xdr:colOff>28575</xdr:colOff>
      <xdr:row>17</xdr:row>
      <xdr:rowOff>38099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1B1F67-0041-446A-BB50-6188198C6312}"/>
            </a:ext>
          </a:extLst>
        </xdr:cNvPr>
        <xdr:cNvSpPr txBox="1"/>
      </xdr:nvSpPr>
      <xdr:spPr>
        <a:xfrm>
          <a:off x="3663950" y="3028950"/>
          <a:ext cx="355600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u="sng">
              <a:solidFill>
                <a:srgbClr val="FF0000"/>
              </a:solidFill>
            </a:rPr>
            <a:t>2b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121920</xdr:colOff>
      <xdr:row>4</xdr:row>
      <xdr:rowOff>0</xdr:rowOff>
    </xdr:from>
    <xdr:to>
      <xdr:col>24</xdr:col>
      <xdr:colOff>236220</xdr:colOff>
      <xdr:row>7</xdr:row>
      <xdr:rowOff>137160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9960CEE-E156-DE9C-C7AB-77DF0B8779A5}"/>
            </a:ext>
          </a:extLst>
        </xdr:cNvPr>
        <xdr:cNvSpPr txBox="1"/>
      </xdr:nvSpPr>
      <xdr:spPr>
        <a:xfrm>
          <a:off x="10355580" y="762000"/>
          <a:ext cx="4168140" cy="7086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rgbClr val="FF0000"/>
              </a:solidFill>
            </a:rPr>
            <a:t>Consistent</a:t>
          </a:r>
          <a:r>
            <a:rPr lang="en-US" sz="1100" baseline="0">
              <a:solidFill>
                <a:srgbClr val="FF0000"/>
              </a:solidFill>
            </a:rPr>
            <a:t> with TEP and UNSE rate cases, only reporting gross pay, not any deferred comp. </a:t>
          </a:r>
          <a:r>
            <a:rPr lang="en-US" sz="1100" baseline="0">
              <a:solidFill>
                <a:srgbClr val="FF0000"/>
              </a:solidFill>
              <a:latin typeface="+mn-lt"/>
              <a:ea typeface="+mn-ea"/>
              <a:cs typeface="+mn-cs"/>
            </a:rPr>
            <a:t>D</a:t>
          </a:r>
          <a:r>
            <a:rPr lang="en-US" sz="1100">
              <a:solidFill>
                <a:srgbClr val="FF0000"/>
              </a:solidFill>
              <a:latin typeface="+mn-lt"/>
              <a:ea typeface="+mn-ea"/>
              <a:cs typeface="+mn-cs"/>
            </a:rPr>
            <a:t>eferred comp is not included as it is not reportable earnings, and "deemed investments" with changing value. </a:t>
          </a:r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38100</xdr:colOff>
      <xdr:row>11</xdr:row>
      <xdr:rowOff>171450</xdr:rowOff>
    </xdr:from>
    <xdr:to>
      <xdr:col>23</xdr:col>
      <xdr:colOff>314325</xdr:colOff>
      <xdr:row>13</xdr:row>
      <xdr:rowOff>0</xdr:rowOff>
    </xdr:to>
    <xdr:sp macro="" textlink="">
      <xdr:nvSpPr>
        <xdr:cNvPr id="3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B6D446-87A7-5180-21E2-25071980704E}"/>
            </a:ext>
          </a:extLst>
        </xdr:cNvPr>
        <xdr:cNvSpPr txBox="1"/>
      </xdr:nvSpPr>
      <xdr:spPr>
        <a:xfrm>
          <a:off x="11372850" y="2076450"/>
          <a:ext cx="27622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u="sng">
              <a:solidFill>
                <a:srgbClr val="FF0000"/>
              </a:solidFill>
            </a:rPr>
            <a:t>4</a:t>
          </a:r>
        </a:p>
      </xdr:txBody>
    </xdr:sp>
    <xdr:clientData/>
  </xdr:twoCellAnchor>
  <xdr:twoCellAnchor>
    <xdr:from>
      <xdr:col>23</xdr:col>
      <xdr:colOff>147638</xdr:colOff>
      <xdr:row>13</xdr:row>
      <xdr:rowOff>66675</xdr:rowOff>
    </xdr:from>
    <xdr:to>
      <xdr:col>23</xdr:col>
      <xdr:colOff>152400</xdr:colOff>
      <xdr:row>23</xdr:row>
      <xdr:rowOff>95250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2CC3BCD9-CEF8-01C8-86F8-E3D3AD0932E6}"/>
            </a:ext>
          </a:extLst>
        </xdr:cNvPr>
        <xdr:cNvCxnSpPr/>
      </xdr:nvCxnSpPr>
      <xdr:spPr>
        <a:xfrm>
          <a:off x="11482388" y="2352675"/>
          <a:ext cx="4762" cy="19335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219076</xdr:colOff>
      <xdr:row>25</xdr:row>
      <xdr:rowOff>104775</xdr:rowOff>
    </xdr:from>
    <xdr:ext cx="2838450" cy="60901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1941085-304B-4D00-78BE-B5464BEAD46E}"/>
            </a:ext>
          </a:extLst>
        </xdr:cNvPr>
        <xdr:cNvSpPr txBox="1"/>
      </xdr:nvSpPr>
      <xdr:spPr>
        <a:xfrm>
          <a:off x="8239126" y="5048250"/>
          <a:ext cx="2838450" cy="609013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>
              <a:solidFill>
                <a:srgbClr val="FF0000"/>
              </a:solidFill>
            </a:rPr>
            <a:t>JUN-26 data missing due to Workday feed error;</a:t>
          </a:r>
          <a:r>
            <a:rPr lang="en-US" sz="1100" b="1" baseline="0">
              <a:solidFill>
                <a:srgbClr val="FF0000"/>
              </a:solidFill>
            </a:rPr>
            <a:t> data manually input. See WP 2.1 for more information.</a:t>
          </a:r>
          <a:endParaRPr lang="en-US" sz="1100" b="1">
            <a:solidFill>
              <a:srgbClr val="FF0000"/>
            </a:solidFill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17</xdr:col>
      <xdr:colOff>161925</xdr:colOff>
      <xdr:row>15</xdr:row>
      <xdr:rowOff>162777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3CC745-BF7F-4AC3-0ABC-888CD1021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9525"/>
          <a:ext cx="10515600" cy="301075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0</xdr:colOff>
      <xdr:row>15</xdr:row>
      <xdr:rowOff>171450</xdr:rowOff>
    </xdr:from>
    <xdr:to>
      <xdr:col>17</xdr:col>
      <xdr:colOff>152400</xdr:colOff>
      <xdr:row>24</xdr:row>
      <xdr:rowOff>98754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49A37DE-01E6-5740-BACA-0B0272A9D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028950"/>
          <a:ext cx="10515600" cy="164180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oneCellAnchor>
    <xdr:from>
      <xdr:col>5</xdr:col>
      <xdr:colOff>323850</xdr:colOff>
      <xdr:row>14</xdr:row>
      <xdr:rowOff>57150</xdr:rowOff>
    </xdr:from>
    <xdr:ext cx="2019527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2CB6167-1A0D-B0A3-A9B9-24CD8A452F1B}"/>
            </a:ext>
          </a:extLst>
        </xdr:cNvPr>
        <xdr:cNvSpPr txBox="1"/>
      </xdr:nvSpPr>
      <xdr:spPr>
        <a:xfrm>
          <a:off x="3371850" y="2724150"/>
          <a:ext cx="20195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FF0000"/>
              </a:solidFill>
            </a:rPr>
            <a:t>Entered</a:t>
          </a:r>
          <a:r>
            <a:rPr lang="en-US" sz="1100" b="1" baseline="0">
              <a:solidFill>
                <a:srgbClr val="FF0000"/>
              </a:solidFill>
            </a:rPr>
            <a:t> into Delayed Entry file.</a:t>
          </a:r>
          <a:endParaRPr lang="en-US" sz="1100" b="1">
            <a:solidFill>
              <a:srgbClr val="FF0000"/>
            </a:solidFill>
          </a:endParaRPr>
        </a:p>
      </xdr:txBody>
    </xdr:sp>
    <xdr:clientData/>
  </xdr:oneCellAnchor>
  <xdr:twoCellAnchor editAs="oneCell">
    <xdr:from>
      <xdr:col>0</xdr:col>
      <xdr:colOff>504720</xdr:colOff>
      <xdr:row>2</xdr:row>
      <xdr:rowOff>18960</xdr:rowOff>
    </xdr:from>
    <xdr:to>
      <xdr:col>3</xdr:col>
      <xdr:colOff>486000</xdr:colOff>
      <xdr:row>2</xdr:row>
      <xdr:rowOff>19320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B4652C00-E4FB-C651-CAD2-DAA93A4F60B0}"/>
                </a:ext>
              </a:extLst>
            </xdr14:cNvPr>
            <xdr14:cNvContentPartPr/>
          </xdr14:nvContentPartPr>
          <xdr14:nvPr macro=""/>
          <xdr14:xfrm>
            <a:off x="504720" y="399960"/>
            <a:ext cx="1810080" cy="360"/>
          </xdr14:xfrm>
        </xdr:contentPart>
      </mc:Choice>
      <mc:Fallback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B4652C00-E4FB-C651-CAD2-DAA93A4F60B0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50720" y="291960"/>
              <a:ext cx="191772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523800</xdr:colOff>
      <xdr:row>2</xdr:row>
      <xdr:rowOff>171240</xdr:rowOff>
    </xdr:from>
    <xdr:to>
      <xdr:col>2</xdr:col>
      <xdr:colOff>447960</xdr:colOff>
      <xdr:row>3</xdr:row>
      <xdr:rowOff>180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32F35DFE-C2CA-A925-7D89-3C29E1077B37}"/>
                </a:ext>
              </a:extLst>
            </xdr14:cNvPr>
            <xdr14:cNvContentPartPr/>
          </xdr14:nvContentPartPr>
          <xdr14:nvPr macro=""/>
          <xdr14:xfrm>
            <a:off x="523800" y="552240"/>
            <a:ext cx="1143360" cy="19440"/>
          </xdr14:xfrm>
        </xdr:contentPart>
      </mc:Choice>
      <mc:Fallback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32F35DFE-C2CA-A925-7D89-3C29E1077B37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469800" y="444240"/>
              <a:ext cx="1251000" cy="2350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485640</xdr:colOff>
      <xdr:row>1</xdr:row>
      <xdr:rowOff>37740</xdr:rowOff>
    </xdr:from>
    <xdr:to>
      <xdr:col>2</xdr:col>
      <xdr:colOff>19200</xdr:colOff>
      <xdr:row>1</xdr:row>
      <xdr:rowOff>38460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7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CBD8A95A-E8FE-1C3E-5CC3-94A8C7481A0F}"/>
                </a:ext>
              </a:extLst>
            </xdr14:cNvPr>
            <xdr14:cNvContentPartPr/>
          </xdr14:nvContentPartPr>
          <xdr14:nvPr macro=""/>
          <xdr14:xfrm>
            <a:off x="485640" y="228240"/>
            <a:ext cx="752760" cy="720"/>
          </xdr14:xfrm>
        </xdr:contentPart>
      </mc:Choice>
      <mc:Fallback>
        <xdr:pic>
          <xdr:nvPicPr>
            <xdr:cNvPr id="19" name="Ink 18">
              <a:extLst>
                <a:ext uri="{FF2B5EF4-FFF2-40B4-BE49-F238E27FC236}">
                  <a16:creationId xmlns:a16="http://schemas.microsoft.com/office/drawing/2014/main" id="{CBD8A95A-E8FE-1C3E-5CC3-94A8C7481A0F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431640" y="12240"/>
              <a:ext cx="860400" cy="432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409320</xdr:colOff>
      <xdr:row>10</xdr:row>
      <xdr:rowOff>190200</xdr:rowOff>
    </xdr:from>
    <xdr:to>
      <xdr:col>2</xdr:col>
      <xdr:colOff>171480</xdr:colOff>
      <xdr:row>11</xdr:row>
      <xdr:rowOff>9780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9">
          <xdr14:nvContentPartPr>
            <xdr14:cNvPr id="23" name="Ink 22">
              <a:extLst>
                <a:ext uri="{FF2B5EF4-FFF2-40B4-BE49-F238E27FC236}">
                  <a16:creationId xmlns:a16="http://schemas.microsoft.com/office/drawing/2014/main" id="{3630BF5A-7282-9151-0A35-B40D4810871C}"/>
                </a:ext>
              </a:extLst>
            </xdr14:cNvPr>
            <xdr14:cNvContentPartPr/>
          </xdr14:nvContentPartPr>
          <xdr14:nvPr macro=""/>
          <xdr14:xfrm>
            <a:off x="409320" y="2095200"/>
            <a:ext cx="981360" cy="10080"/>
          </xdr14:xfrm>
        </xdr:contentPart>
      </mc:Choice>
      <mc:Fallback>
        <xdr:pic>
          <xdr:nvPicPr>
            <xdr:cNvPr id="23" name="Ink 22">
              <a:extLst>
                <a:ext uri="{FF2B5EF4-FFF2-40B4-BE49-F238E27FC236}">
                  <a16:creationId xmlns:a16="http://schemas.microsoft.com/office/drawing/2014/main" id="{3630BF5A-7282-9151-0A35-B40D4810871C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355320" y="1987200"/>
              <a:ext cx="1089000" cy="2257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447480</xdr:colOff>
      <xdr:row>13</xdr:row>
      <xdr:rowOff>190380</xdr:rowOff>
    </xdr:from>
    <xdr:to>
      <xdr:col>2</xdr:col>
      <xdr:colOff>314760</xdr:colOff>
      <xdr:row>14</xdr:row>
      <xdr:rowOff>600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1">
          <xdr14:nvContentPartPr>
            <xdr14:cNvPr id="25" name="Ink 24">
              <a:extLst>
                <a:ext uri="{FF2B5EF4-FFF2-40B4-BE49-F238E27FC236}">
                  <a16:creationId xmlns:a16="http://schemas.microsoft.com/office/drawing/2014/main" id="{90EAA42E-1DA5-5952-61FE-45547891436A}"/>
                </a:ext>
              </a:extLst>
            </xdr14:cNvPr>
            <xdr14:cNvContentPartPr/>
          </xdr14:nvContentPartPr>
          <xdr14:nvPr macro=""/>
          <xdr14:xfrm>
            <a:off x="447480" y="2666880"/>
            <a:ext cx="1086480" cy="720"/>
          </xdr14:xfrm>
        </xdr:contentPart>
      </mc:Choice>
      <mc:Fallback>
        <xdr:pic>
          <xdr:nvPicPr>
            <xdr:cNvPr id="25" name="Ink 24">
              <a:extLst>
                <a:ext uri="{FF2B5EF4-FFF2-40B4-BE49-F238E27FC236}">
                  <a16:creationId xmlns:a16="http://schemas.microsoft.com/office/drawing/2014/main" id="{90EAA42E-1DA5-5952-61FE-45547891436A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93480" y="2450880"/>
              <a:ext cx="1194120" cy="432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447480</xdr:colOff>
      <xdr:row>15</xdr:row>
      <xdr:rowOff>18900</xdr:rowOff>
    </xdr:from>
    <xdr:to>
      <xdr:col>3</xdr:col>
      <xdr:colOff>190800</xdr:colOff>
      <xdr:row>15</xdr:row>
      <xdr:rowOff>19620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3">
          <xdr14:nvContentPartPr>
            <xdr14:cNvPr id="28" name="Ink 27">
              <a:extLst>
                <a:ext uri="{FF2B5EF4-FFF2-40B4-BE49-F238E27FC236}">
                  <a16:creationId xmlns:a16="http://schemas.microsoft.com/office/drawing/2014/main" id="{B308FC86-E7B9-FA05-9D2B-9933D14C110A}"/>
                </a:ext>
              </a:extLst>
            </xdr14:cNvPr>
            <xdr14:cNvContentPartPr/>
          </xdr14:nvContentPartPr>
          <xdr14:nvPr macro=""/>
          <xdr14:xfrm>
            <a:off x="447480" y="2876400"/>
            <a:ext cx="1572120" cy="720"/>
          </xdr14:xfrm>
        </xdr:contentPart>
      </mc:Choice>
      <mc:Fallback>
        <xdr:pic>
          <xdr:nvPicPr>
            <xdr:cNvPr id="28" name="Ink 27">
              <a:extLst>
                <a:ext uri="{FF2B5EF4-FFF2-40B4-BE49-F238E27FC236}">
                  <a16:creationId xmlns:a16="http://schemas.microsoft.com/office/drawing/2014/main" id="{B308FC86-E7B9-FA05-9D2B-9933D14C110A}"/>
                </a:ext>
              </a:extLst>
            </xdr:cNvPr>
            <xdr:cNvPicPr/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393480" y="2660400"/>
              <a:ext cx="1679760" cy="432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104775</xdr:rowOff>
    </xdr:from>
    <xdr:to>
      <xdr:col>15</xdr:col>
      <xdr:colOff>646488</xdr:colOff>
      <xdr:row>20</xdr:row>
      <xdr:rowOff>47227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7EF8665-7BB5-E324-6388-A38AA3E1A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104775"/>
          <a:ext cx="9695238" cy="3180952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0</xdr:col>
      <xdr:colOff>218880</xdr:colOff>
      <xdr:row>18</xdr:row>
      <xdr:rowOff>161910</xdr:rowOff>
    </xdr:from>
    <xdr:to>
      <xdr:col>0</xdr:col>
      <xdr:colOff>562320</xdr:colOff>
      <xdr:row>19</xdr:row>
      <xdr:rowOff>9705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25479051-4806-C9DF-3927-F1FCA6224C31}"/>
                </a:ext>
              </a:extLst>
            </xdr14:cNvPr>
            <xdr14:cNvContentPartPr/>
          </xdr14:nvContentPartPr>
          <xdr14:nvPr macro=""/>
          <xdr14:xfrm>
            <a:off x="218880" y="3076560"/>
            <a:ext cx="343440" cy="9720"/>
          </xdr14:xfrm>
        </xdr:contentPart>
      </mc:Choice>
      <mc:Fallback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25479051-4806-C9DF-3927-F1FCA6224C31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64880" y="2968560"/>
              <a:ext cx="451080" cy="2253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218760</xdr:colOff>
      <xdr:row>4</xdr:row>
      <xdr:rowOff>151860</xdr:rowOff>
    </xdr:from>
    <xdr:to>
      <xdr:col>3</xdr:col>
      <xdr:colOff>240120</xdr:colOff>
      <xdr:row>6</xdr:row>
      <xdr:rowOff>810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8FDEC0CE-0F96-8550-77CE-3D5F077EB0A8}"/>
                </a:ext>
              </a:extLst>
            </xdr14:cNvPr>
            <xdr14:cNvContentPartPr/>
          </xdr14:nvContentPartPr>
          <xdr14:nvPr macro=""/>
          <xdr14:xfrm>
            <a:off x="828360" y="799560"/>
            <a:ext cx="1240560" cy="172800"/>
          </xdr14:xfrm>
        </xdr:contentPart>
      </mc:Choice>
      <mc:Fallback>
        <xdr:pic>
          <xdr:nvPicPr>
            <xdr:cNvPr id="12" name="Ink 11">
              <a:extLst>
                <a:ext uri="{FF2B5EF4-FFF2-40B4-BE49-F238E27FC236}">
                  <a16:creationId xmlns:a16="http://schemas.microsoft.com/office/drawing/2014/main" id="{8FDEC0CE-0F96-8550-77CE-3D5F077EB0A8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774720" y="691785"/>
              <a:ext cx="1348200" cy="387992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76200</xdr:rowOff>
    </xdr:from>
    <xdr:to>
      <xdr:col>15</xdr:col>
      <xdr:colOff>558165</xdr:colOff>
      <xdr:row>39</xdr:row>
      <xdr:rowOff>166803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BC4AE0D-0D5C-2A1D-BED8-E3F3EAB2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grayscl/>
        </a:blip>
        <a:stretch>
          <a:fillRect/>
        </a:stretch>
      </xdr:blipFill>
      <xdr:spPr>
        <a:xfrm>
          <a:off x="0" y="266700"/>
          <a:ext cx="10149840" cy="732960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13</xdr:col>
      <xdr:colOff>562805</xdr:colOff>
      <xdr:row>24</xdr:row>
      <xdr:rowOff>113472</xdr:rowOff>
    </xdr:from>
    <xdr:to>
      <xdr:col>14</xdr:col>
      <xdr:colOff>139977</xdr:colOff>
      <xdr:row>25</xdr:row>
      <xdr:rowOff>135420</xdr:rowOff>
    </xdr:to>
    <xdr:sp macro="" textlink="">
      <xdr:nvSpPr>
        <xdr:cNvPr id="3" name="TextBox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B26D6E-9086-A17C-FAFF-8A3798B97939}"/>
            </a:ext>
          </a:extLst>
        </xdr:cNvPr>
        <xdr:cNvSpPr txBox="1"/>
      </xdr:nvSpPr>
      <xdr:spPr>
        <a:xfrm>
          <a:off x="8935280" y="4685472"/>
          <a:ext cx="186772" cy="2124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u="sng">
              <a:solidFill>
                <a:srgbClr val="FF0000"/>
              </a:solidFill>
            </a:rPr>
            <a:t>1</a:t>
          </a:r>
        </a:p>
      </xdr:txBody>
    </xdr:sp>
    <xdr:clientData/>
  </xdr:twoCellAnchor>
  <xdr:twoCellAnchor>
    <xdr:from>
      <xdr:col>5</xdr:col>
      <xdr:colOff>9940</xdr:colOff>
      <xdr:row>24</xdr:row>
      <xdr:rowOff>66675</xdr:rowOff>
    </xdr:from>
    <xdr:to>
      <xdr:col>15</xdr:col>
      <xdr:colOff>561975</xdr:colOff>
      <xdr:row>25</xdr:row>
      <xdr:rowOff>123825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9D1AB168-B743-F4A9-47D5-40EDF2A814CC}"/>
            </a:ext>
          </a:extLst>
        </xdr:cNvPr>
        <xdr:cNvSpPr/>
      </xdr:nvSpPr>
      <xdr:spPr>
        <a:xfrm>
          <a:off x="3057940" y="4638675"/>
          <a:ext cx="7095710" cy="2476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300658</xdr:colOff>
      <xdr:row>24</xdr:row>
      <xdr:rowOff>84482</xdr:rowOff>
    </xdr:from>
    <xdr:to>
      <xdr:col>15</xdr:col>
      <xdr:colOff>487430</xdr:colOff>
      <xdr:row>25</xdr:row>
      <xdr:rowOff>106430</xdr:rowOff>
    </xdr:to>
    <xdr:sp macro="" textlink="">
      <xdr:nvSpPr>
        <xdr:cNvPr id="2" name="TextBox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3D3FB0-BA9C-413E-9BEA-C534B405F657}"/>
            </a:ext>
          </a:extLst>
        </xdr:cNvPr>
        <xdr:cNvSpPr txBox="1"/>
      </xdr:nvSpPr>
      <xdr:spPr>
        <a:xfrm>
          <a:off x="9892333" y="4656482"/>
          <a:ext cx="186772" cy="2124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u="sng">
              <a:solidFill>
                <a:srgbClr val="FF0000"/>
              </a:solidFill>
            </a:rPr>
            <a:t>1</a:t>
          </a:r>
        </a:p>
      </xdr:txBody>
    </xdr:sp>
    <xdr:clientData/>
  </xdr:twoCellAnchor>
  <xdr:twoCellAnchor editAs="oneCell">
    <xdr:from>
      <xdr:col>1</xdr:col>
      <xdr:colOff>571200</xdr:colOff>
      <xdr:row>34</xdr:row>
      <xdr:rowOff>76080</xdr:rowOff>
    </xdr:from>
    <xdr:to>
      <xdr:col>4</xdr:col>
      <xdr:colOff>552480</xdr:colOff>
      <xdr:row>34</xdr:row>
      <xdr:rowOff>95520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0108D355-0530-937D-9491-B51BE05D08B0}"/>
                </a:ext>
              </a:extLst>
            </xdr14:cNvPr>
            <xdr14:cNvContentPartPr/>
          </xdr14:nvContentPartPr>
          <xdr14:nvPr macro=""/>
          <xdr14:xfrm>
            <a:off x="1180800" y="6553080"/>
            <a:ext cx="1810080" cy="19440"/>
          </xdr14:xfrm>
        </xdr:contentPart>
      </mc:Choice>
      <mc:Fallback>
        <xdr:pic>
          <xdr:nvPicPr>
            <xdr:cNvPr id="5" name="Ink 4">
              <a:extLst>
                <a:ext uri="{FF2B5EF4-FFF2-40B4-BE49-F238E27FC236}">
                  <a16:creationId xmlns:a16="http://schemas.microsoft.com/office/drawing/2014/main" id="{0108D355-0530-937D-9491-B51BE05D08B0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126800" y="6445080"/>
              <a:ext cx="1917720" cy="2350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57150</xdr:rowOff>
    </xdr:from>
    <xdr:to>
      <xdr:col>8</xdr:col>
      <xdr:colOff>561975</xdr:colOff>
      <xdr:row>14</xdr:row>
      <xdr:rowOff>85435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E71ACD-CCC1-802B-C288-3D9B1C71C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247650"/>
          <a:ext cx="6048375" cy="250478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0</xdr:col>
      <xdr:colOff>288926</xdr:colOff>
      <xdr:row>15</xdr:row>
      <xdr:rowOff>8467</xdr:rowOff>
    </xdr:from>
    <xdr:to>
      <xdr:col>9</xdr:col>
      <xdr:colOff>34888</xdr:colOff>
      <xdr:row>52</xdr:row>
      <xdr:rowOff>27517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9CC3BED-5CD4-09D4-3E3E-9A408E5DD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8926" y="2865967"/>
          <a:ext cx="6170045" cy="7067550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6</xdr:col>
      <xdr:colOff>243417</xdr:colOff>
      <xdr:row>7</xdr:row>
      <xdr:rowOff>179916</xdr:rowOff>
    </xdr:from>
    <xdr:to>
      <xdr:col>7</xdr:col>
      <xdr:colOff>328083</xdr:colOff>
      <xdr:row>9</xdr:row>
      <xdr:rowOff>55678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6C190814-6EE7-4461-A6BF-917749F69BEF}"/>
            </a:ext>
          </a:extLst>
        </xdr:cNvPr>
        <xdr:cNvSpPr/>
      </xdr:nvSpPr>
      <xdr:spPr>
        <a:xfrm>
          <a:off x="3926417" y="1513416"/>
          <a:ext cx="1513416" cy="256762"/>
        </a:xfrm>
        <a:prstGeom prst="rect">
          <a:avLst/>
        </a:prstGeom>
        <a:noFill/>
        <a:ln>
          <a:solidFill>
            <a:srgbClr val="0033CC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1533525</xdr:colOff>
      <xdr:row>5</xdr:row>
      <xdr:rowOff>133350</xdr:rowOff>
    </xdr:from>
    <xdr:to>
      <xdr:col>6</xdr:col>
      <xdr:colOff>19050</xdr:colOff>
      <xdr:row>6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A849581-8E18-A5E8-C1E9-A07EDA0E9822}"/>
            </a:ext>
          </a:extLst>
        </xdr:cNvPr>
        <xdr:cNvSpPr txBox="1"/>
      </xdr:nvSpPr>
      <xdr:spPr>
        <a:xfrm>
          <a:off x="4676775" y="1085850"/>
          <a:ext cx="3524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u="none">
              <a:solidFill>
                <a:srgbClr val="FF0000"/>
              </a:solidFill>
            </a:rPr>
            <a:t>a</a:t>
          </a:r>
        </a:p>
      </xdr:txBody>
    </xdr:sp>
    <xdr:clientData/>
  </xdr:twoCellAnchor>
  <xdr:twoCellAnchor>
    <xdr:from>
      <xdr:col>4</xdr:col>
      <xdr:colOff>1524000</xdr:colOff>
      <xdr:row>5</xdr:row>
      <xdr:rowOff>171450</xdr:rowOff>
    </xdr:from>
    <xdr:to>
      <xdr:col>6</xdr:col>
      <xdr:colOff>9525</xdr:colOff>
      <xdr:row>20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619C172-EF68-22DC-7C40-A3B0C9BF00F1}"/>
            </a:ext>
          </a:extLst>
        </xdr:cNvPr>
        <xdr:cNvSpPr/>
      </xdr:nvSpPr>
      <xdr:spPr>
        <a:xfrm>
          <a:off x="4419600" y="1123950"/>
          <a:ext cx="323850" cy="26860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118110</xdr:colOff>
      <xdr:row>1</xdr:row>
      <xdr:rowOff>30480</xdr:rowOff>
    </xdr:from>
    <xdr:to>
      <xdr:col>10</xdr:col>
      <xdr:colOff>38100</xdr:colOff>
      <xdr:row>3</xdr:row>
      <xdr:rowOff>121920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95151B8-9B25-99F5-AD06-4BDD260373C2}"/>
            </a:ext>
          </a:extLst>
        </xdr:cNvPr>
        <xdr:cNvSpPr txBox="1"/>
      </xdr:nvSpPr>
      <xdr:spPr>
        <a:xfrm>
          <a:off x="2564130" y="220980"/>
          <a:ext cx="5779770" cy="4724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>
              <a:solidFill>
                <a:srgbClr val="FF0000"/>
              </a:solidFill>
            </a:rPr>
            <a:t>Note</a:t>
          </a:r>
          <a:r>
            <a:rPr lang="en-US" sz="1050"/>
            <a:t>:</a:t>
          </a:r>
          <a:r>
            <a:rPr lang="en-US" sz="1050" baseline="0"/>
            <a:t> Query is used to support the FERC account that would be used to expense the Board of Director Retainer allocated to UNSG. This query is not used for determination of $$ amounts. </a:t>
          </a:r>
          <a:endParaRPr lang="en-US" sz="105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uslpna01\corpdata\RATES\Mapping%20&amp;%20Documentation\UNSG\UNSG%20NSP%20&amp;%20Transport%20Detail%20TME%209-30-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\Mapping%20&amp;%20Documentation\UNSG\UNSG%20NSP%20&amp;%20Transport%20Detail%20TME%209-30-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uslpna01\corpdata\RATES\Rate%20Case%202012-Dec11\Pro%20Forma%20Adjustments\Filed\Holding%20for%20Review\Income%20-%20Incentive%20Compensa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SP J832-835"/>
      <sheetName val="489 T1 Transport"/>
      <sheetName val="9-07 TME Detail"/>
      <sheetName val="10-06"/>
      <sheetName val="11-06"/>
      <sheetName val="12-06"/>
      <sheetName val="1-07"/>
      <sheetName val="2-07"/>
      <sheetName val="3-07"/>
      <sheetName val="4-07"/>
      <sheetName val="5-07"/>
      <sheetName val="6-07"/>
      <sheetName val="7-07"/>
      <sheetName val="8-07"/>
      <sheetName val="9-07"/>
      <sheetName val="10-06 Detail"/>
      <sheetName val="11-06 Detail"/>
      <sheetName val="12-06 Detail"/>
      <sheetName val="1-07 Detail"/>
      <sheetName val="2-07 Detail"/>
      <sheetName val="3-07 Detail"/>
      <sheetName val="4-07 Detail"/>
      <sheetName val="5-07 Detail"/>
      <sheetName val="6-07 Detail"/>
      <sheetName val="7-07 Detail"/>
      <sheetName val="8-07 Detail"/>
      <sheetName val="CODE"/>
      <sheetName val="9-07 Detail"/>
      <sheetName val="TME Month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SP J832-835"/>
      <sheetName val="489 T1 Transport"/>
      <sheetName val="9-07 TME Detail"/>
      <sheetName val="10-06"/>
      <sheetName val="11-06"/>
      <sheetName val="12-06"/>
      <sheetName val="1-07"/>
      <sheetName val="2-07"/>
      <sheetName val="3-07"/>
      <sheetName val="4-07"/>
      <sheetName val="5-07"/>
      <sheetName val="6-07"/>
      <sheetName val="7-07"/>
      <sheetName val="8-07"/>
      <sheetName val="9-07"/>
      <sheetName val="10-06 Detail"/>
      <sheetName val="11-06 Detail"/>
      <sheetName val="12-06 Detail"/>
      <sheetName val="1-07 Detail"/>
      <sheetName val="2-07 Detail"/>
      <sheetName val="3-07 Detail"/>
      <sheetName val="4-07 Detail"/>
      <sheetName val="5-07 Detail"/>
      <sheetName val="6-07 Detail"/>
      <sheetName val="7-07 Detail"/>
      <sheetName val="8-07 Detail"/>
      <sheetName val="CODE"/>
      <sheetName val="9-07 Detail"/>
      <sheetName val="TME Month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-Exp"/>
      <sheetName val="3 Year Average Adjustment"/>
      <sheetName val="Adjusted PEP Summary"/>
      <sheetName val="2011-2009 PEP Query Summary"/>
      <sheetName val="Macro1"/>
      <sheetName val="FERC O&amp;M Analysis"/>
      <sheetName val="Officers and Directors PEP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0">
          <cell r="A250" t="str">
            <v>Recover</v>
          </cell>
        </row>
      </sheetData>
      <sheetData sheetId="5" refreshError="1"/>
      <sheetData sheetId="6" refreshError="1"/>
      <sheetData sheetId="7" refreshError="1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20:21:54.767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5027 0 0,'-5027'0'0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20:21:57.827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3175 53 0,'-3175'-53'0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20:22:24.241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2090 13 0,'-2090'0'0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20:22:36.226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0 27 0,'2725'-27'0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20:22:39.757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0 0 0,'3017'0'0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20:22:51.071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0 0 0,'4366'0'0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20:23:11.528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953 0 0,'-953'26'0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9-01T20:23:17.696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3202 478,'-198'2,"-210"-5,376-1,0 0,-33-11,-17-3,-46-3,-332-64,387 71,-140-8,-73 20,161 3,65 2,-1 4,-110 25,4 0,29-7,-52 7,63-30,100-2,4-1</inkml:trace>
  <inkml:trace contextRef="#ctx0" brushRef="#br0" timeOffset="1952.84">1 2,'1920'0,"-1879"1,54 11,20 0,47 2,54 1,253-17,-439 1,-1-2,34-8,4 0,4 0,-33 4,59-2,-65 8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20:23:28.928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0 0 0,'5027'53'0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../../../../../../../ACCTSVCS/Systems/Allocations/Massachusetts%20Formula/2026/Allocations%20-%203%20factor%20formula%202026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A6A7F-1AB4-4F9F-860D-81B704917EB3}">
  <sheetPr>
    <pageSetUpPr fitToPage="1"/>
  </sheetPr>
  <dimension ref="A1:E42"/>
  <sheetViews>
    <sheetView tabSelected="1" topLeftCell="A16" zoomScaleNormal="100" zoomScaleSheetLayoutView="100" zoomScalePageLayoutView="90" workbookViewId="0">
      <selection activeCell="B10" sqref="B10"/>
    </sheetView>
  </sheetViews>
  <sheetFormatPr defaultColWidth="9.140625" defaultRowHeight="15" x14ac:dyDescent="0.25"/>
  <cols>
    <col min="1" max="1" width="20.5703125" style="36" customWidth="1"/>
    <col min="2" max="2" width="39.28515625" style="36" customWidth="1"/>
    <col min="3" max="4" width="15.5703125" style="36" customWidth="1"/>
    <col min="5" max="16384" width="9.140625" style="36"/>
  </cols>
  <sheetData>
    <row r="1" spans="1:4" x14ac:dyDescent="0.25">
      <c r="A1" s="34" t="s">
        <v>61</v>
      </c>
      <c r="B1" s="35"/>
      <c r="C1" s="35"/>
      <c r="D1" s="35"/>
    </row>
    <row r="2" spans="1:4" x14ac:dyDescent="0.25">
      <c r="A2" s="91" t="s">
        <v>62</v>
      </c>
      <c r="B2" s="91"/>
      <c r="C2" s="91"/>
      <c r="D2" s="91"/>
    </row>
    <row r="3" spans="1:4" x14ac:dyDescent="0.25">
      <c r="A3" s="91" t="s">
        <v>108</v>
      </c>
      <c r="B3" s="91"/>
      <c r="C3" s="91"/>
      <c r="D3" s="91"/>
    </row>
    <row r="4" spans="1:4" x14ac:dyDescent="0.25">
      <c r="A4" s="37"/>
      <c r="B4" s="37"/>
      <c r="C4" s="37"/>
      <c r="D4" s="37"/>
    </row>
    <row r="5" spans="1:4" x14ac:dyDescent="0.25">
      <c r="A5" s="37"/>
      <c r="B5" s="37"/>
      <c r="C5" s="37"/>
      <c r="D5" s="37"/>
    </row>
    <row r="6" spans="1:4" x14ac:dyDescent="0.25">
      <c r="A6" s="38"/>
      <c r="B6" s="37"/>
      <c r="C6" s="37"/>
      <c r="D6" s="37"/>
    </row>
    <row r="7" spans="1:4" x14ac:dyDescent="0.25">
      <c r="A7" s="39" t="s">
        <v>63</v>
      </c>
      <c r="B7" s="40" t="s">
        <v>78</v>
      </c>
      <c r="C7" s="37"/>
      <c r="D7" s="37"/>
    </row>
    <row r="8" spans="1:4" x14ac:dyDescent="0.25">
      <c r="A8" s="39" t="s">
        <v>64</v>
      </c>
      <c r="B8" s="40" t="s">
        <v>65</v>
      </c>
      <c r="C8" s="41"/>
      <c r="D8" s="37"/>
    </row>
    <row r="9" spans="1:4" x14ac:dyDescent="0.25">
      <c r="A9" s="39" t="s">
        <v>66</v>
      </c>
      <c r="B9" s="42">
        <v>46218</v>
      </c>
      <c r="C9" s="37"/>
      <c r="D9" s="37"/>
    </row>
    <row r="10" spans="1:4" x14ac:dyDescent="0.25">
      <c r="A10" s="39" t="s">
        <v>67</v>
      </c>
      <c r="B10" s="43"/>
      <c r="C10" s="37"/>
      <c r="D10" s="37"/>
    </row>
    <row r="11" spans="1:4" x14ac:dyDescent="0.25">
      <c r="A11" s="39" t="s">
        <v>68</v>
      </c>
      <c r="B11" s="43" t="s">
        <v>69</v>
      </c>
      <c r="C11" s="37"/>
      <c r="D11" s="37"/>
    </row>
    <row r="12" spans="1:4" x14ac:dyDescent="0.25">
      <c r="A12" s="39" t="s">
        <v>70</v>
      </c>
      <c r="B12" s="43" t="s">
        <v>69</v>
      </c>
      <c r="C12" s="37"/>
      <c r="D12" s="37"/>
    </row>
    <row r="13" spans="1:4" x14ac:dyDescent="0.25">
      <c r="A13" s="37"/>
      <c r="B13" s="37"/>
      <c r="C13" s="37"/>
      <c r="D13" s="37"/>
    </row>
    <row r="14" spans="1:4" x14ac:dyDescent="0.25">
      <c r="A14" s="37"/>
      <c r="B14" s="37"/>
      <c r="C14" s="37"/>
      <c r="D14" s="37"/>
    </row>
    <row r="15" spans="1:4" x14ac:dyDescent="0.25">
      <c r="A15" s="44" t="s">
        <v>11</v>
      </c>
      <c r="B15" s="45"/>
      <c r="C15" s="46"/>
      <c r="D15" s="46"/>
    </row>
    <row r="16" spans="1:4" x14ac:dyDescent="0.25">
      <c r="A16" s="47" t="s">
        <v>71</v>
      </c>
      <c r="B16" s="48" t="s">
        <v>72</v>
      </c>
      <c r="C16" s="47" t="s">
        <v>73</v>
      </c>
      <c r="D16" s="47" t="s">
        <v>74</v>
      </c>
    </row>
    <row r="17" spans="1:4" x14ac:dyDescent="0.25">
      <c r="A17" s="49">
        <v>930.2</v>
      </c>
      <c r="B17" s="50" t="s">
        <v>106</v>
      </c>
      <c r="C17" s="51"/>
      <c r="D17" s="51">
        <f>'2. OBIEE '!Y29</f>
        <v>70895.73</v>
      </c>
    </row>
    <row r="18" spans="1:4" x14ac:dyDescent="0.25">
      <c r="A18" s="52"/>
      <c r="B18" s="53"/>
      <c r="C18" s="51"/>
      <c r="D18" s="51"/>
    </row>
    <row r="19" spans="1:4" x14ac:dyDescent="0.25">
      <c r="A19" s="47"/>
      <c r="B19" s="48"/>
      <c r="C19" s="54"/>
      <c r="D19" s="47"/>
    </row>
    <row r="20" spans="1:4" x14ac:dyDescent="0.25">
      <c r="A20" s="52"/>
      <c r="B20" s="53"/>
      <c r="C20" s="51"/>
      <c r="D20" s="51"/>
    </row>
    <row r="21" spans="1:4" x14ac:dyDescent="0.25">
      <c r="A21" s="49"/>
      <c r="B21" s="53"/>
      <c r="C21" s="51"/>
      <c r="D21" s="51"/>
    </row>
    <row r="22" spans="1:4" x14ac:dyDescent="0.25">
      <c r="A22" s="55"/>
      <c r="B22" s="53"/>
      <c r="C22" s="51"/>
      <c r="D22" s="51"/>
    </row>
    <row r="23" spans="1:4" x14ac:dyDescent="0.25">
      <c r="A23" s="55"/>
      <c r="B23" s="56"/>
      <c r="C23" s="51"/>
      <c r="D23" s="51"/>
    </row>
    <row r="24" spans="1:4" x14ac:dyDescent="0.25">
      <c r="A24" s="49"/>
      <c r="B24" s="50"/>
      <c r="C24" s="51"/>
      <c r="D24" s="51"/>
    </row>
    <row r="25" spans="1:4" x14ac:dyDescent="0.25">
      <c r="A25" s="49"/>
      <c r="B25" s="50"/>
      <c r="C25" s="51"/>
      <c r="D25" s="51"/>
    </row>
    <row r="26" spans="1:4" x14ac:dyDescent="0.25">
      <c r="A26" s="49"/>
      <c r="B26" s="50"/>
      <c r="C26" s="51"/>
      <c r="D26" s="51"/>
    </row>
    <row r="27" spans="1:4" x14ac:dyDescent="0.25">
      <c r="A27" s="49"/>
      <c r="B27" s="50"/>
      <c r="C27" s="51"/>
      <c r="D27" s="51"/>
    </row>
    <row r="28" spans="1:4" x14ac:dyDescent="0.25">
      <c r="A28" s="49"/>
      <c r="B28" s="57"/>
      <c r="C28" s="51"/>
      <c r="D28" s="51"/>
    </row>
    <row r="29" spans="1:4" x14ac:dyDescent="0.25">
      <c r="A29" s="49"/>
      <c r="B29" s="57"/>
      <c r="C29" s="51"/>
      <c r="D29" s="51"/>
    </row>
    <row r="30" spans="1:4" x14ac:dyDescent="0.25">
      <c r="A30" s="49"/>
      <c r="B30" s="57"/>
      <c r="C30" s="51"/>
      <c r="D30" s="51"/>
    </row>
    <row r="31" spans="1:4" x14ac:dyDescent="0.25">
      <c r="A31" s="49"/>
      <c r="B31" s="57"/>
      <c r="C31" s="51"/>
      <c r="D31" s="51"/>
    </row>
    <row r="32" spans="1:4" x14ac:dyDescent="0.25">
      <c r="A32" s="58"/>
      <c r="B32" s="59" t="s">
        <v>75</v>
      </c>
      <c r="C32" s="60">
        <f>SUM(C17:C31)</f>
        <v>0</v>
      </c>
      <c r="D32" s="60">
        <f>SUM(D17:D31)</f>
        <v>70895.73</v>
      </c>
    </row>
    <row r="33" spans="1:5" x14ac:dyDescent="0.25">
      <c r="A33" s="58"/>
      <c r="B33" s="58"/>
      <c r="C33" s="58"/>
      <c r="D33" s="58"/>
    </row>
    <row r="34" spans="1:5" ht="15.75" thickBot="1" x14ac:dyDescent="0.3">
      <c r="A34" s="58"/>
      <c r="B34" s="59" t="s">
        <v>76</v>
      </c>
      <c r="C34"/>
      <c r="D34" s="61">
        <f>C32-D32</f>
        <v>-70895.73</v>
      </c>
      <c r="E34" s="62"/>
    </row>
    <row r="35" spans="1:5" ht="15.75" thickTop="1" x14ac:dyDescent="0.25"/>
    <row r="36" spans="1:5" x14ac:dyDescent="0.25">
      <c r="C36" s="63"/>
    </row>
    <row r="38" spans="1:5" x14ac:dyDescent="0.25">
      <c r="A38" s="58"/>
      <c r="B38" s="58"/>
      <c r="C38" s="58"/>
      <c r="D38" s="58"/>
    </row>
    <row r="39" spans="1:5" x14ac:dyDescent="0.25">
      <c r="A39" s="64" t="s">
        <v>77</v>
      </c>
      <c r="B39" s="37"/>
      <c r="C39" s="37"/>
      <c r="D39" s="37"/>
    </row>
    <row r="40" spans="1:5" x14ac:dyDescent="0.25">
      <c r="A40" s="65" t="s">
        <v>107</v>
      </c>
      <c r="B40" s="37"/>
      <c r="C40" s="37"/>
      <c r="D40" s="37"/>
    </row>
    <row r="41" spans="1:5" ht="67.5" customHeight="1" x14ac:dyDescent="0.25">
      <c r="A41" s="92" t="s">
        <v>109</v>
      </c>
      <c r="B41" s="92"/>
      <c r="C41" s="92"/>
      <c r="D41" s="37"/>
    </row>
    <row r="42" spans="1:5" x14ac:dyDescent="0.25">
      <c r="A42" s="72"/>
    </row>
  </sheetData>
  <mergeCells count="3">
    <mergeCell ref="A2:D2"/>
    <mergeCell ref="A3:D3"/>
    <mergeCell ref="A41:C41"/>
  </mergeCells>
  <dataValidations disablePrompts="1" count="2">
    <dataValidation type="list" allowBlank="1" showInputMessage="1" showErrorMessage="1" sqref="B8" xr:uid="{1CD85092-7CDD-40E5-917F-40E371784DCB}">
      <formula1>"(Choose one),Income Statement,Rate Base"</formula1>
    </dataValidation>
    <dataValidation type="list" allowBlank="1" showInputMessage="1" showErrorMessage="1" sqref="A2:D2" xr:uid="{F4AEC4A2-4237-4712-BB4B-CA5D468FEDC1}">
      <formula1>"(CHOOSE ONE),INCOME STATEMENT PRO FORMA ADJUSTMENT, RATE BASE PRO FORMA ADJUSTMENT"</formula1>
    </dataValidation>
  </dataValidations>
  <pageMargins left="0.7" right="0.7" top="0.75" bottom="0.75" header="0.3" footer="0.3"/>
  <pageSetup scale="99" orientation="portrait" r:id="rId1"/>
  <headerFooter>
    <oddFooter>&amp;C&amp;F&amp;R&amp;"Calibri,Bold"&amp;18 &amp;KFF00001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1"/>
  <sheetViews>
    <sheetView showGridLines="0" zoomScaleNormal="100" zoomScaleSheetLayoutView="110" zoomScalePageLayoutView="80" workbookViewId="0">
      <selection activeCell="R43" sqref="R43"/>
    </sheetView>
  </sheetViews>
  <sheetFormatPr defaultRowHeight="15" x14ac:dyDescent="0.25"/>
  <cols>
    <col min="1" max="1" width="9.7109375" customWidth="1"/>
    <col min="2" max="2" width="8.28515625" customWidth="1"/>
    <col min="3" max="3" width="7.42578125" customWidth="1"/>
    <col min="4" max="4" width="5.42578125" customWidth="1"/>
    <col min="5" max="5" width="6.5703125" bestFit="1" customWidth="1"/>
    <col min="6" max="6" width="5.7109375" bestFit="1" customWidth="1"/>
    <col min="7" max="7" width="6.28515625" bestFit="1" customWidth="1"/>
    <col min="8" max="8" width="5.140625" bestFit="1" customWidth="1"/>
    <col min="9" max="9" width="17.140625" customWidth="1"/>
    <col min="10" max="10" width="4.42578125" bestFit="1" customWidth="1"/>
    <col min="11" max="11" width="7" bestFit="1" customWidth="1"/>
    <col min="12" max="12" width="3.5703125" bestFit="1" customWidth="1"/>
    <col min="13" max="13" width="5.28515625" customWidth="1"/>
    <col min="14" max="14" width="6.5703125" customWidth="1"/>
    <col min="15" max="15" width="8" customWidth="1"/>
    <col min="16" max="16" width="13.7109375" bestFit="1" customWidth="1"/>
    <col min="17" max="17" width="17" bestFit="1" customWidth="1"/>
    <col min="18" max="18" width="16" bestFit="1" customWidth="1"/>
    <col min="19" max="19" width="7.85546875" customWidth="1"/>
    <col min="20" max="20" width="11.140625" bestFit="1" customWidth="1"/>
    <col min="21" max="21" width="10.140625" customWidth="1"/>
    <col min="22" max="22" width="8.28515625" bestFit="1" customWidth="1"/>
    <col min="23" max="23" width="10.140625" customWidth="1"/>
    <col min="24" max="24" width="13" customWidth="1"/>
    <col min="25" max="25" width="10.5703125" bestFit="1" customWidth="1"/>
    <col min="26" max="26" width="4.28515625" bestFit="1" customWidth="1"/>
    <col min="27" max="27" width="0.7109375" customWidth="1"/>
  </cols>
  <sheetData>
    <row r="1" spans="1:26" x14ac:dyDescent="0.25">
      <c r="A1" s="73" t="s">
        <v>0</v>
      </c>
    </row>
    <row r="2" spans="1:26" x14ac:dyDescent="0.25">
      <c r="A2" s="73" t="s">
        <v>80</v>
      </c>
    </row>
    <row r="3" spans="1:26" x14ac:dyDescent="0.25">
      <c r="A3" s="74" t="s">
        <v>110</v>
      </c>
    </row>
    <row r="5" spans="1:26" x14ac:dyDescent="0.25">
      <c r="A5" s="3"/>
      <c r="B5" s="4" t="s">
        <v>111</v>
      </c>
    </row>
    <row r="6" spans="1:26" x14ac:dyDescent="0.25">
      <c r="A6" s="75" t="s">
        <v>1</v>
      </c>
      <c r="B6" s="4" t="s">
        <v>112</v>
      </c>
    </row>
    <row r="7" spans="1:26" x14ac:dyDescent="0.25">
      <c r="A7" s="75" t="s">
        <v>1</v>
      </c>
      <c r="B7" s="4" t="s">
        <v>113</v>
      </c>
    </row>
    <row r="8" spans="1:26" x14ac:dyDescent="0.25">
      <c r="A8" s="75" t="s">
        <v>1</v>
      </c>
      <c r="B8" s="4" t="s">
        <v>114</v>
      </c>
    </row>
    <row r="9" spans="1:26" x14ac:dyDescent="0.25">
      <c r="A9" s="75" t="s">
        <v>1</v>
      </c>
      <c r="B9" s="4" t="s">
        <v>115</v>
      </c>
    </row>
    <row r="10" spans="1:26" x14ac:dyDescent="0.25">
      <c r="A10" s="75" t="s">
        <v>1</v>
      </c>
      <c r="B10" s="4" t="s">
        <v>116</v>
      </c>
    </row>
    <row r="11" spans="1:26" x14ac:dyDescent="0.25">
      <c r="A11" s="4" t="s">
        <v>2</v>
      </c>
    </row>
    <row r="12" spans="1:26" ht="29.25" customHeight="1" x14ac:dyDescent="0.25">
      <c r="A12" s="76" t="s">
        <v>3</v>
      </c>
      <c r="B12" s="77" t="s">
        <v>4</v>
      </c>
      <c r="C12" s="77" t="s">
        <v>5</v>
      </c>
      <c r="D12" s="77" t="s">
        <v>6</v>
      </c>
      <c r="E12" s="77" t="s">
        <v>7</v>
      </c>
      <c r="F12" s="77" t="s">
        <v>8</v>
      </c>
      <c r="G12" s="77" t="s">
        <v>9</v>
      </c>
      <c r="H12" s="77" t="s">
        <v>10</v>
      </c>
      <c r="I12" s="76" t="s">
        <v>58</v>
      </c>
      <c r="J12" s="77" t="s">
        <v>11</v>
      </c>
      <c r="K12" s="77" t="s">
        <v>12</v>
      </c>
      <c r="L12" s="77" t="s">
        <v>13</v>
      </c>
      <c r="M12" s="77" t="s">
        <v>14</v>
      </c>
      <c r="N12" s="77" t="s">
        <v>15</v>
      </c>
      <c r="O12" s="76" t="s">
        <v>16</v>
      </c>
      <c r="P12" s="76" t="s">
        <v>17</v>
      </c>
      <c r="Q12" s="76" t="s">
        <v>18</v>
      </c>
      <c r="R12" s="76" t="s">
        <v>19</v>
      </c>
      <c r="S12" s="77" t="s">
        <v>20</v>
      </c>
      <c r="T12" s="76" t="s">
        <v>21</v>
      </c>
      <c r="U12" s="77" t="s">
        <v>22</v>
      </c>
      <c r="V12" s="77" t="s">
        <v>23</v>
      </c>
      <c r="W12" s="78" t="s">
        <v>24</v>
      </c>
      <c r="X12" s="27" t="s">
        <v>50</v>
      </c>
      <c r="Y12" s="28" t="s">
        <v>49</v>
      </c>
      <c r="Z12" s="29" t="s">
        <v>44</v>
      </c>
    </row>
    <row r="13" spans="1:26" x14ac:dyDescent="0.25">
      <c r="A13" s="79" t="s">
        <v>82</v>
      </c>
      <c r="B13" s="80" t="s">
        <v>25</v>
      </c>
      <c r="C13" s="80" t="s">
        <v>26</v>
      </c>
      <c r="D13" s="80" t="s">
        <v>27</v>
      </c>
      <c r="E13" s="80" t="s">
        <v>28</v>
      </c>
      <c r="F13" s="80" t="s">
        <v>33</v>
      </c>
      <c r="G13" s="80" t="s">
        <v>34</v>
      </c>
      <c r="H13" s="80" t="s">
        <v>35</v>
      </c>
      <c r="I13" s="79" t="s">
        <v>81</v>
      </c>
      <c r="J13" s="80" t="s">
        <v>29</v>
      </c>
      <c r="K13" s="80" t="s">
        <v>30</v>
      </c>
      <c r="L13" s="80" t="s">
        <v>31</v>
      </c>
      <c r="M13" s="80" t="s">
        <v>29</v>
      </c>
      <c r="N13" s="80" t="s">
        <v>32</v>
      </c>
      <c r="O13" s="79" t="s">
        <v>36</v>
      </c>
      <c r="P13" s="79" t="s">
        <v>37</v>
      </c>
      <c r="Q13" s="79" t="s">
        <v>83</v>
      </c>
      <c r="R13" s="79" t="s">
        <v>38</v>
      </c>
      <c r="S13" s="80" t="s">
        <v>39</v>
      </c>
      <c r="T13" s="79" t="s">
        <v>40</v>
      </c>
      <c r="U13" s="81">
        <v>102083.38</v>
      </c>
      <c r="V13" s="81">
        <v>0</v>
      </c>
      <c r="W13" s="82">
        <v>102083.38</v>
      </c>
      <c r="X13" s="26">
        <v>5.8400000000000001E-2</v>
      </c>
      <c r="Y13" s="21">
        <f t="shared" ref="Y13" si="0">ROUND(X13*W13,2)</f>
        <v>5961.67</v>
      </c>
      <c r="Z13" s="9"/>
    </row>
    <row r="14" spans="1:26" x14ac:dyDescent="0.25">
      <c r="A14" s="79" t="s">
        <v>84</v>
      </c>
      <c r="B14" s="80" t="s">
        <v>25</v>
      </c>
      <c r="C14" s="80" t="s">
        <v>26</v>
      </c>
      <c r="D14" s="80" t="s">
        <v>27</v>
      </c>
      <c r="E14" s="80" t="s">
        <v>28</v>
      </c>
      <c r="F14" s="80" t="s">
        <v>33</v>
      </c>
      <c r="G14" s="80" t="s">
        <v>34</v>
      </c>
      <c r="H14" s="80" t="s">
        <v>35</v>
      </c>
      <c r="I14" s="79" t="s">
        <v>81</v>
      </c>
      <c r="J14" s="80" t="s">
        <v>29</v>
      </c>
      <c r="K14" s="80" t="s">
        <v>30</v>
      </c>
      <c r="L14" s="80" t="s">
        <v>31</v>
      </c>
      <c r="M14" s="80" t="s">
        <v>29</v>
      </c>
      <c r="N14" s="80" t="s">
        <v>32</v>
      </c>
      <c r="O14" s="79" t="s">
        <v>36</v>
      </c>
      <c r="P14" s="79" t="s">
        <v>37</v>
      </c>
      <c r="Q14" s="79" t="s">
        <v>85</v>
      </c>
      <c r="R14" s="79" t="s">
        <v>38</v>
      </c>
      <c r="S14" s="80" t="s">
        <v>39</v>
      </c>
      <c r="T14" s="79" t="s">
        <v>40</v>
      </c>
      <c r="U14" s="81">
        <v>102083.38</v>
      </c>
      <c r="V14" s="81">
        <v>0</v>
      </c>
      <c r="W14" s="82">
        <v>102083.38</v>
      </c>
      <c r="X14" s="26">
        <v>5.8400000000000001E-2</v>
      </c>
      <c r="Y14" s="21">
        <f t="shared" ref="Y14:Y23" si="1">ROUND(X14*W14,2)</f>
        <v>5961.67</v>
      </c>
      <c r="Z14" s="9"/>
    </row>
    <row r="15" spans="1:26" x14ac:dyDescent="0.25">
      <c r="A15" s="79" t="s">
        <v>86</v>
      </c>
      <c r="B15" s="80" t="s">
        <v>25</v>
      </c>
      <c r="C15" s="80" t="s">
        <v>26</v>
      </c>
      <c r="D15" s="80" t="s">
        <v>27</v>
      </c>
      <c r="E15" s="80" t="s">
        <v>28</v>
      </c>
      <c r="F15" s="80" t="s">
        <v>33</v>
      </c>
      <c r="G15" s="80" t="s">
        <v>34</v>
      </c>
      <c r="H15" s="80" t="s">
        <v>35</v>
      </c>
      <c r="I15" s="79" t="s">
        <v>81</v>
      </c>
      <c r="J15" s="80" t="s">
        <v>29</v>
      </c>
      <c r="K15" s="80" t="s">
        <v>30</v>
      </c>
      <c r="L15" s="80" t="s">
        <v>31</v>
      </c>
      <c r="M15" s="80" t="s">
        <v>29</v>
      </c>
      <c r="N15" s="80" t="s">
        <v>32</v>
      </c>
      <c r="O15" s="79" t="s">
        <v>36</v>
      </c>
      <c r="P15" s="79" t="s">
        <v>37</v>
      </c>
      <c r="Q15" s="79" t="s">
        <v>87</v>
      </c>
      <c r="R15" s="79" t="s">
        <v>38</v>
      </c>
      <c r="S15" s="80" t="s">
        <v>39</v>
      </c>
      <c r="T15" s="79" t="s">
        <v>40</v>
      </c>
      <c r="U15" s="81">
        <v>102083.38</v>
      </c>
      <c r="V15" s="81">
        <v>0</v>
      </c>
      <c r="W15" s="82">
        <v>102083.38</v>
      </c>
      <c r="X15" s="26">
        <v>5.8400000000000001E-2</v>
      </c>
      <c r="Y15" s="21">
        <f t="shared" si="1"/>
        <v>5961.67</v>
      </c>
      <c r="Z15" s="9"/>
    </row>
    <row r="16" spans="1:26" x14ac:dyDescent="0.25">
      <c r="A16" s="79" t="s">
        <v>88</v>
      </c>
      <c r="B16" s="80" t="s">
        <v>25</v>
      </c>
      <c r="C16" s="80" t="s">
        <v>26</v>
      </c>
      <c r="D16" s="80" t="s">
        <v>27</v>
      </c>
      <c r="E16" s="80" t="s">
        <v>28</v>
      </c>
      <c r="F16" s="80" t="s">
        <v>33</v>
      </c>
      <c r="G16" s="80" t="s">
        <v>34</v>
      </c>
      <c r="H16" s="80" t="s">
        <v>35</v>
      </c>
      <c r="I16" s="79" t="s">
        <v>81</v>
      </c>
      <c r="J16" s="80" t="s">
        <v>29</v>
      </c>
      <c r="K16" s="80" t="s">
        <v>30</v>
      </c>
      <c r="L16" s="80" t="s">
        <v>31</v>
      </c>
      <c r="M16" s="80" t="s">
        <v>29</v>
      </c>
      <c r="N16" s="80" t="s">
        <v>32</v>
      </c>
      <c r="O16" s="79" t="s">
        <v>36</v>
      </c>
      <c r="P16" s="79" t="s">
        <v>37</v>
      </c>
      <c r="Q16" s="79" t="s">
        <v>89</v>
      </c>
      <c r="R16" s="79" t="s">
        <v>38</v>
      </c>
      <c r="S16" s="80" t="s">
        <v>39</v>
      </c>
      <c r="T16" s="79" t="s">
        <v>40</v>
      </c>
      <c r="U16" s="81">
        <v>102083.38</v>
      </c>
      <c r="V16" s="81">
        <v>0</v>
      </c>
      <c r="W16" s="82">
        <v>102083.38</v>
      </c>
      <c r="X16" s="26">
        <v>5.8400000000000001E-2</v>
      </c>
      <c r="Y16" s="21">
        <f t="shared" si="1"/>
        <v>5961.67</v>
      </c>
      <c r="Z16" s="9"/>
    </row>
    <row r="17" spans="1:26" x14ac:dyDescent="0.25">
      <c r="A17" s="79" t="s">
        <v>90</v>
      </c>
      <c r="B17" s="80" t="s">
        <v>25</v>
      </c>
      <c r="C17" s="80" t="s">
        <v>26</v>
      </c>
      <c r="D17" s="80" t="s">
        <v>27</v>
      </c>
      <c r="E17" s="80" t="s">
        <v>28</v>
      </c>
      <c r="F17" s="80" t="s">
        <v>33</v>
      </c>
      <c r="G17" s="80" t="s">
        <v>34</v>
      </c>
      <c r="H17" s="80" t="s">
        <v>35</v>
      </c>
      <c r="I17" s="79" t="s">
        <v>81</v>
      </c>
      <c r="J17" s="80" t="s">
        <v>29</v>
      </c>
      <c r="K17" s="80" t="s">
        <v>30</v>
      </c>
      <c r="L17" s="80" t="s">
        <v>31</v>
      </c>
      <c r="M17" s="80" t="s">
        <v>29</v>
      </c>
      <c r="N17" s="80" t="s">
        <v>32</v>
      </c>
      <c r="O17" s="79" t="s">
        <v>36</v>
      </c>
      <c r="P17" s="79" t="s">
        <v>37</v>
      </c>
      <c r="Q17" s="79" t="s">
        <v>91</v>
      </c>
      <c r="R17" s="79" t="s">
        <v>38</v>
      </c>
      <c r="S17" s="80" t="s">
        <v>39</v>
      </c>
      <c r="T17" s="79" t="s">
        <v>40</v>
      </c>
      <c r="U17" s="81">
        <v>102083.38</v>
      </c>
      <c r="V17" s="81">
        <v>0</v>
      </c>
      <c r="W17" s="82">
        <v>102083.38</v>
      </c>
      <c r="X17" s="26">
        <v>5.8400000000000001E-2</v>
      </c>
      <c r="Y17" s="21">
        <f t="shared" si="1"/>
        <v>5961.67</v>
      </c>
      <c r="Z17" s="9"/>
    </row>
    <row r="18" spans="1:26" x14ac:dyDescent="0.25">
      <c r="A18" s="79" t="s">
        <v>92</v>
      </c>
      <c r="B18" s="80" t="s">
        <v>25</v>
      </c>
      <c r="C18" s="80" t="s">
        <v>26</v>
      </c>
      <c r="D18" s="80" t="s">
        <v>27</v>
      </c>
      <c r="E18" s="80" t="s">
        <v>28</v>
      </c>
      <c r="F18" s="80" t="s">
        <v>33</v>
      </c>
      <c r="G18" s="80" t="s">
        <v>34</v>
      </c>
      <c r="H18" s="80" t="s">
        <v>35</v>
      </c>
      <c r="I18" s="79" t="s">
        <v>81</v>
      </c>
      <c r="J18" s="80" t="s">
        <v>29</v>
      </c>
      <c r="K18" s="80" t="s">
        <v>30</v>
      </c>
      <c r="L18" s="80" t="s">
        <v>31</v>
      </c>
      <c r="M18" s="80" t="s">
        <v>29</v>
      </c>
      <c r="N18" s="80" t="s">
        <v>32</v>
      </c>
      <c r="O18" s="79" t="s">
        <v>36</v>
      </c>
      <c r="P18" s="79" t="s">
        <v>37</v>
      </c>
      <c r="Q18" s="79" t="s">
        <v>93</v>
      </c>
      <c r="R18" s="79" t="s">
        <v>38</v>
      </c>
      <c r="S18" s="80" t="s">
        <v>39</v>
      </c>
      <c r="T18" s="79" t="s">
        <v>40</v>
      </c>
      <c r="U18" s="81">
        <v>102082.82</v>
      </c>
      <c r="V18" s="81">
        <v>0</v>
      </c>
      <c r="W18" s="82">
        <v>102082.82</v>
      </c>
      <c r="X18" s="26">
        <v>5.8400000000000001E-2</v>
      </c>
      <c r="Y18" s="21">
        <f t="shared" si="1"/>
        <v>5961.64</v>
      </c>
      <c r="Z18" s="9"/>
    </row>
    <row r="19" spans="1:26" x14ac:dyDescent="0.25">
      <c r="A19" s="79" t="s">
        <v>94</v>
      </c>
      <c r="B19" s="80" t="s">
        <v>25</v>
      </c>
      <c r="C19" s="80" t="s">
        <v>26</v>
      </c>
      <c r="D19" s="80" t="s">
        <v>27</v>
      </c>
      <c r="E19" s="80" t="s">
        <v>28</v>
      </c>
      <c r="F19" s="80" t="s">
        <v>33</v>
      </c>
      <c r="G19" s="80" t="s">
        <v>34</v>
      </c>
      <c r="H19" s="80" t="s">
        <v>35</v>
      </c>
      <c r="I19" s="79" t="s">
        <v>81</v>
      </c>
      <c r="J19" s="80" t="s">
        <v>29</v>
      </c>
      <c r="K19" s="80" t="s">
        <v>30</v>
      </c>
      <c r="L19" s="80" t="s">
        <v>31</v>
      </c>
      <c r="M19" s="80" t="s">
        <v>29</v>
      </c>
      <c r="N19" s="80" t="s">
        <v>32</v>
      </c>
      <c r="O19" s="79" t="s">
        <v>36</v>
      </c>
      <c r="P19" s="79" t="s">
        <v>37</v>
      </c>
      <c r="Q19" s="79" t="s">
        <v>95</v>
      </c>
      <c r="R19" s="79" t="s">
        <v>38</v>
      </c>
      <c r="S19" s="80" t="s">
        <v>39</v>
      </c>
      <c r="T19" s="79" t="s">
        <v>40</v>
      </c>
      <c r="U19" s="81">
        <v>100416.69</v>
      </c>
      <c r="V19" s="81">
        <v>0</v>
      </c>
      <c r="W19" s="82">
        <v>100416.69</v>
      </c>
      <c r="X19" s="26">
        <v>5.8299999999999998E-2</v>
      </c>
      <c r="Y19" s="21">
        <f t="shared" si="1"/>
        <v>5854.29</v>
      </c>
      <c r="Z19" s="9"/>
    </row>
    <row r="20" spans="1:26" x14ac:dyDescent="0.25">
      <c r="A20" s="79" t="s">
        <v>96</v>
      </c>
      <c r="B20" s="80" t="s">
        <v>25</v>
      </c>
      <c r="C20" s="80" t="s">
        <v>26</v>
      </c>
      <c r="D20" s="80" t="s">
        <v>27</v>
      </c>
      <c r="E20" s="80" t="s">
        <v>28</v>
      </c>
      <c r="F20" s="80" t="s">
        <v>33</v>
      </c>
      <c r="G20" s="80" t="s">
        <v>34</v>
      </c>
      <c r="H20" s="80" t="s">
        <v>35</v>
      </c>
      <c r="I20" s="79" t="s">
        <v>81</v>
      </c>
      <c r="J20" s="80" t="s">
        <v>29</v>
      </c>
      <c r="K20" s="80" t="s">
        <v>30</v>
      </c>
      <c r="L20" s="80" t="s">
        <v>31</v>
      </c>
      <c r="M20" s="80" t="s">
        <v>29</v>
      </c>
      <c r="N20" s="80" t="s">
        <v>32</v>
      </c>
      <c r="O20" s="79" t="s">
        <v>36</v>
      </c>
      <c r="P20" s="79" t="s">
        <v>37</v>
      </c>
      <c r="Q20" s="79" t="s">
        <v>97</v>
      </c>
      <c r="R20" s="79" t="s">
        <v>38</v>
      </c>
      <c r="S20" s="80" t="s">
        <v>39</v>
      </c>
      <c r="T20" s="79" t="s">
        <v>40</v>
      </c>
      <c r="U20" s="81">
        <v>100416.69</v>
      </c>
      <c r="V20" s="81">
        <v>0</v>
      </c>
      <c r="W20" s="82">
        <v>100416.69</v>
      </c>
      <c r="X20" s="26">
        <v>5.8299999999999998E-2</v>
      </c>
      <c r="Y20" s="21">
        <f t="shared" si="1"/>
        <v>5854.29</v>
      </c>
      <c r="Z20" s="9"/>
    </row>
    <row r="21" spans="1:26" x14ac:dyDescent="0.25">
      <c r="A21" s="79" t="s">
        <v>98</v>
      </c>
      <c r="B21" s="80" t="s">
        <v>25</v>
      </c>
      <c r="C21" s="80" t="s">
        <v>26</v>
      </c>
      <c r="D21" s="80" t="s">
        <v>27</v>
      </c>
      <c r="E21" s="80" t="s">
        <v>28</v>
      </c>
      <c r="F21" s="80" t="s">
        <v>33</v>
      </c>
      <c r="G21" s="80" t="s">
        <v>34</v>
      </c>
      <c r="H21" s="80" t="s">
        <v>35</v>
      </c>
      <c r="I21" s="79" t="s">
        <v>81</v>
      </c>
      <c r="J21" s="80" t="s">
        <v>29</v>
      </c>
      <c r="K21" s="80" t="s">
        <v>30</v>
      </c>
      <c r="L21" s="80" t="s">
        <v>31</v>
      </c>
      <c r="M21" s="80" t="s">
        <v>29</v>
      </c>
      <c r="N21" s="80" t="s">
        <v>32</v>
      </c>
      <c r="O21" s="79" t="s">
        <v>36</v>
      </c>
      <c r="P21" s="79" t="s">
        <v>37</v>
      </c>
      <c r="Q21" s="79" t="s">
        <v>99</v>
      </c>
      <c r="R21" s="79" t="s">
        <v>38</v>
      </c>
      <c r="S21" s="80" t="s">
        <v>39</v>
      </c>
      <c r="T21" s="79" t="s">
        <v>40</v>
      </c>
      <c r="U21" s="81">
        <v>100416.69</v>
      </c>
      <c r="V21" s="81">
        <v>0</v>
      </c>
      <c r="W21" s="82">
        <v>100416.69</v>
      </c>
      <c r="X21" s="26">
        <v>5.8299999999999998E-2</v>
      </c>
      <c r="Y21" s="21">
        <f t="shared" si="1"/>
        <v>5854.29</v>
      </c>
      <c r="Z21" s="9"/>
    </row>
    <row r="22" spans="1:26" x14ac:dyDescent="0.25">
      <c r="A22" s="79" t="s">
        <v>100</v>
      </c>
      <c r="B22" s="80" t="s">
        <v>25</v>
      </c>
      <c r="C22" s="80" t="s">
        <v>26</v>
      </c>
      <c r="D22" s="80" t="s">
        <v>27</v>
      </c>
      <c r="E22" s="80" t="s">
        <v>28</v>
      </c>
      <c r="F22" s="80" t="s">
        <v>33</v>
      </c>
      <c r="G22" s="80" t="s">
        <v>29</v>
      </c>
      <c r="H22" s="80" t="s">
        <v>35</v>
      </c>
      <c r="I22" s="79" t="s">
        <v>81</v>
      </c>
      <c r="J22" s="80" t="s">
        <v>29</v>
      </c>
      <c r="K22" s="80" t="s">
        <v>30</v>
      </c>
      <c r="L22" s="80" t="s">
        <v>31</v>
      </c>
      <c r="M22" s="80" t="s">
        <v>29</v>
      </c>
      <c r="N22" s="80" t="s">
        <v>32</v>
      </c>
      <c r="O22" s="79" t="s">
        <v>36</v>
      </c>
      <c r="P22" s="79" t="s">
        <v>37</v>
      </c>
      <c r="Q22" s="79" t="s">
        <v>101</v>
      </c>
      <c r="R22" s="79" t="s">
        <v>38</v>
      </c>
      <c r="S22" s="80" t="s">
        <v>39</v>
      </c>
      <c r="T22" s="79" t="s">
        <v>40</v>
      </c>
      <c r="U22" s="81">
        <v>100416.72</v>
      </c>
      <c r="V22" s="81">
        <v>0</v>
      </c>
      <c r="W22" s="82">
        <v>100416.72</v>
      </c>
      <c r="X22" s="26">
        <v>5.8299999999999998E-2</v>
      </c>
      <c r="Y22" s="21">
        <f t="shared" si="1"/>
        <v>5854.29</v>
      </c>
      <c r="Z22" s="9"/>
    </row>
    <row r="23" spans="1:26" x14ac:dyDescent="0.25">
      <c r="A23" s="79" t="s">
        <v>102</v>
      </c>
      <c r="B23" s="80" t="s">
        <v>25</v>
      </c>
      <c r="C23" s="80" t="s">
        <v>26</v>
      </c>
      <c r="D23" s="80" t="s">
        <v>27</v>
      </c>
      <c r="E23" s="80" t="s">
        <v>28</v>
      </c>
      <c r="F23" s="80" t="s">
        <v>33</v>
      </c>
      <c r="G23" s="80" t="s">
        <v>29</v>
      </c>
      <c r="H23" s="80" t="s">
        <v>35</v>
      </c>
      <c r="I23" s="79" t="s">
        <v>81</v>
      </c>
      <c r="J23" s="80" t="s">
        <v>29</v>
      </c>
      <c r="K23" s="80" t="s">
        <v>30</v>
      </c>
      <c r="L23" s="80" t="s">
        <v>31</v>
      </c>
      <c r="M23" s="80" t="s">
        <v>29</v>
      </c>
      <c r="N23" s="80" t="s">
        <v>32</v>
      </c>
      <c r="O23" s="79" t="s">
        <v>36</v>
      </c>
      <c r="P23" s="79" t="s">
        <v>37</v>
      </c>
      <c r="Q23" s="79" t="s">
        <v>103</v>
      </c>
      <c r="R23" s="79" t="s">
        <v>38</v>
      </c>
      <c r="S23" s="80" t="s">
        <v>39</v>
      </c>
      <c r="T23" s="79" t="s">
        <v>40</v>
      </c>
      <c r="U23" s="81">
        <v>100416.72</v>
      </c>
      <c r="V23" s="81">
        <v>0</v>
      </c>
      <c r="W23" s="82">
        <v>100416.72</v>
      </c>
      <c r="X23" s="26">
        <v>5.8299999999999998E-2</v>
      </c>
      <c r="Y23" s="21">
        <f t="shared" si="1"/>
        <v>5854.29</v>
      </c>
      <c r="Z23" s="9"/>
    </row>
    <row r="24" spans="1:26" x14ac:dyDescent="0.25">
      <c r="A24" s="90" t="s">
        <v>117</v>
      </c>
      <c r="B24" s="87" t="s">
        <v>25</v>
      </c>
      <c r="C24" s="87" t="s">
        <v>26</v>
      </c>
      <c r="D24" s="87" t="s">
        <v>27</v>
      </c>
      <c r="E24" s="87" t="s">
        <v>28</v>
      </c>
      <c r="F24" s="87" t="s">
        <v>33</v>
      </c>
      <c r="G24" s="87" t="s">
        <v>29</v>
      </c>
      <c r="H24" s="87" t="s">
        <v>35</v>
      </c>
      <c r="I24" s="86" t="s">
        <v>81</v>
      </c>
      <c r="J24" s="87" t="s">
        <v>29</v>
      </c>
      <c r="K24" s="87" t="s">
        <v>30</v>
      </c>
      <c r="L24" s="87" t="s">
        <v>31</v>
      </c>
      <c r="M24" s="87" t="s">
        <v>29</v>
      </c>
      <c r="N24" s="87" t="s">
        <v>32</v>
      </c>
      <c r="O24" s="86"/>
      <c r="P24" s="86"/>
      <c r="Q24" s="86"/>
      <c r="R24" s="86"/>
      <c r="S24" s="87"/>
      <c r="T24" s="86"/>
      <c r="U24" s="88">
        <v>100416.72</v>
      </c>
      <c r="V24" s="88">
        <v>0</v>
      </c>
      <c r="W24" s="89">
        <v>100416.72</v>
      </c>
      <c r="X24" s="26">
        <v>5.8299999999999998E-2</v>
      </c>
      <c r="Y24" s="21">
        <f>ROUND(X24*W24,2)</f>
        <v>5854.29</v>
      </c>
      <c r="Z24" s="9"/>
    </row>
    <row r="25" spans="1:26" x14ac:dyDescent="0.25">
      <c r="A25" s="83" t="s">
        <v>41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84">
        <f>SUM(U13:U24)</f>
        <v>1214999.9499999997</v>
      </c>
      <c r="V25" s="84">
        <f>SUM(V13:V24)</f>
        <v>0</v>
      </c>
      <c r="W25" s="85">
        <f>SUM(W13:W24)</f>
        <v>1214999.9499999997</v>
      </c>
      <c r="X25" s="13"/>
      <c r="Y25" s="22">
        <f>SUM(Y13:Y24)</f>
        <v>70895.73</v>
      </c>
      <c r="Z25" s="23" t="s">
        <v>51</v>
      </c>
    </row>
    <row r="27" spans="1:26" ht="15.4" customHeight="1" x14ac:dyDescent="0.25">
      <c r="A27" s="3" t="s">
        <v>2</v>
      </c>
      <c r="X27" s="68" t="s">
        <v>104</v>
      </c>
      <c r="Y27" s="16">
        <v>1</v>
      </c>
    </row>
    <row r="28" spans="1:26" x14ac:dyDescent="0.25">
      <c r="A28" s="17" t="s">
        <v>42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26" x14ac:dyDescent="0.25">
      <c r="A29" s="3" t="s">
        <v>2</v>
      </c>
      <c r="X29" s="15" t="s">
        <v>46</v>
      </c>
      <c r="Y29" s="24">
        <f>Y25*Y27</f>
        <v>70895.73</v>
      </c>
      <c r="Z29" s="32" t="s">
        <v>52</v>
      </c>
    </row>
    <row r="30" spans="1:26" ht="18" customHeight="1" x14ac:dyDescent="0.25">
      <c r="A30" s="4"/>
      <c r="B30" s="3"/>
      <c r="C30" s="14" t="s">
        <v>43</v>
      </c>
    </row>
    <row r="31" spans="1:26" x14ac:dyDescent="0.25">
      <c r="A31" s="3" t="s">
        <v>2</v>
      </c>
    </row>
  </sheetData>
  <hyperlinks>
    <hyperlink ref="X27" location="'2 ACC Jurisdictional %'!Q22" display="ACC juris - 2A" xr:uid="{5CD37503-430B-4CEE-8BD8-9324504AE09C}"/>
  </hyperlinks>
  <pageMargins left="0.6" right="0.6" top="0.6" bottom="0.6" header="0.3" footer="0.3"/>
  <pageSetup paperSize="5" scale="71" fitToHeight="0" orientation="landscape" r:id="rId1"/>
  <headerFooter>
    <oddFooter>&amp;C&amp;F&amp;R&amp;"Calibri,Bold"&amp;18 &amp;KFF00002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5FDB9-9C94-42D8-8DE4-2BFA3EB7C74C}">
  <sheetPr>
    <pageSetUpPr fitToPage="1"/>
  </sheetPr>
  <dimension ref="A1"/>
  <sheetViews>
    <sheetView zoomScaleNormal="100" zoomScaleSheetLayoutView="80" workbookViewId="0">
      <selection activeCell="R13" sqref="R13"/>
    </sheetView>
  </sheetViews>
  <sheetFormatPr defaultRowHeight="15" x14ac:dyDescent="0.25"/>
  <sheetData/>
  <pageMargins left="0.7" right="0.7" top="0.75" bottom="0.75" header="0.3" footer="0.3"/>
  <pageSetup paperSize="5" scale="97" orientation="landscape" r:id="rId1"/>
  <headerFooter>
    <oddFooter>&amp;C&amp;F&amp;R&amp;"Calibri,Bold"&amp;18 &amp;KFF00002.1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EB5EB-7CC5-4A69-ABDC-C94180664831}">
  <sheetPr>
    <pageSetUpPr fitToPage="1"/>
  </sheetPr>
  <dimension ref="P22:Q79"/>
  <sheetViews>
    <sheetView zoomScaleNormal="100" zoomScaleSheetLayoutView="100" workbookViewId="0">
      <selection activeCell="I22" sqref="I22"/>
    </sheetView>
  </sheetViews>
  <sheetFormatPr defaultColWidth="9.140625" defaultRowHeight="12.75" x14ac:dyDescent="0.2"/>
  <cols>
    <col min="1" max="10" width="9.140625" style="25"/>
    <col min="11" max="11" width="10.140625" style="25" customWidth="1"/>
    <col min="12" max="15" width="9.140625" style="25"/>
    <col min="16" max="16" width="10" style="25" customWidth="1"/>
    <col min="17" max="17" width="3.42578125" style="25" customWidth="1"/>
    <col min="18" max="16384" width="9.140625" style="25"/>
  </cols>
  <sheetData>
    <row r="22" spans="16:17" ht="15" x14ac:dyDescent="0.25">
      <c r="P22" s="66" t="s">
        <v>47</v>
      </c>
      <c r="Q22" s="67" t="s">
        <v>45</v>
      </c>
    </row>
    <row r="79" ht="17.25" customHeight="1" x14ac:dyDescent="0.2"/>
  </sheetData>
  <hyperlinks>
    <hyperlink ref="Q22" location="'1 OBIEE '!X27" display="A" xr:uid="{9542449D-6787-41E2-9157-E9051B59B339}"/>
  </hyperlinks>
  <pageMargins left="0.75" right="0.25" top="0.25" bottom="0.25" header="0.3" footer="0.1"/>
  <pageSetup scale="84" orientation="landscape" r:id="rId1"/>
  <headerFooter alignWithMargins="0">
    <oddFooter>&amp;C&amp;F&amp;R&amp;"-,Bold"&amp;18 &amp;KFF00003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3DF54-38E8-49A7-AF38-C794CF5E834A}">
  <sheetPr>
    <pageSetUpPr fitToPage="1"/>
  </sheetPr>
  <dimension ref="A1:N37"/>
  <sheetViews>
    <sheetView zoomScaleNormal="100" zoomScaleSheetLayoutView="80" zoomScalePageLayoutView="90" workbookViewId="0">
      <selection activeCell="T23" sqref="T23:T24"/>
    </sheetView>
  </sheetViews>
  <sheetFormatPr defaultRowHeight="15" x14ac:dyDescent="0.25"/>
  <cols>
    <col min="12" max="12" width="11.5703125" customWidth="1"/>
    <col min="13" max="13" width="13.42578125" customWidth="1"/>
  </cols>
  <sheetData>
    <row r="1" spans="1:2" x14ac:dyDescent="0.25">
      <c r="A1" s="18" t="s">
        <v>48</v>
      </c>
      <c r="B1" s="68" t="s">
        <v>79</v>
      </c>
    </row>
    <row r="37" spans="13:14" x14ac:dyDescent="0.25">
      <c r="M37" s="19"/>
      <c r="N37" s="20"/>
    </row>
  </sheetData>
  <hyperlinks>
    <hyperlink ref="B1" r:id="rId1" xr:uid="{0AD7C508-DD84-48DD-BF7E-D03D1BBD08B4}"/>
  </hyperlinks>
  <pageMargins left="0.7" right="0.7" top="0.75" bottom="0.75" header="0.3" footer="0.3"/>
  <pageSetup scale="80" orientation="landscape" horizontalDpi="1200" verticalDpi="1200" r:id="rId2"/>
  <headerFooter>
    <oddFooter>&amp;C&amp;F&amp;R&amp;"Calibri,Bold"&amp;18 &amp;KFF00004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05E94-D118-4264-84C8-8567288BEA4B}">
  <sheetPr>
    <pageSetUpPr fitToPage="1"/>
  </sheetPr>
  <dimension ref="A1"/>
  <sheetViews>
    <sheetView topLeftCell="A10" zoomScaleNormal="100" zoomScaleSheetLayoutView="90" workbookViewId="0">
      <selection activeCell="M10" sqref="M10"/>
    </sheetView>
  </sheetViews>
  <sheetFormatPr defaultRowHeight="15" x14ac:dyDescent="0.25"/>
  <cols>
    <col min="7" max="7" width="21.42578125" bestFit="1" customWidth="1"/>
    <col min="8" max="8" width="10.42578125" bestFit="1" customWidth="1"/>
  </cols>
  <sheetData/>
  <pageMargins left="0.6" right="0.6" top="0.6" bottom="0.6" header="0.3" footer="0.3"/>
  <pageSetup scale="88" orientation="portrait" r:id="rId1"/>
  <headerFooter>
    <oddFooter>&amp;C&amp;F&amp;R&amp;"Calibri,Bold"&amp;16 &amp;KFF00004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A81EA-B81A-4F68-8139-97E7004FACB9}">
  <sheetPr>
    <pageSetUpPr fitToPage="1"/>
  </sheetPr>
  <dimension ref="A1:J23"/>
  <sheetViews>
    <sheetView showGridLines="0" zoomScaleNormal="100" zoomScaleSheetLayoutView="100" workbookViewId="0">
      <selection activeCell="H42" sqref="H42"/>
    </sheetView>
  </sheetViews>
  <sheetFormatPr defaultColWidth="14.7109375" defaultRowHeight="15" x14ac:dyDescent="0.25"/>
  <cols>
    <col min="1" max="1" width="10.140625" style="33" customWidth="1"/>
    <col min="2" max="2" width="9.85546875" style="33" customWidth="1"/>
    <col min="3" max="3" width="16.7109375" style="33" bestFit="1" customWidth="1"/>
    <col min="4" max="4" width="6.7109375" style="33" bestFit="1" customWidth="1"/>
    <col min="5" max="5" width="23.140625" style="33" bestFit="1" customWidth="1"/>
    <col min="6" max="6" width="4.42578125" style="33" bestFit="1" customWidth="1"/>
    <col min="7" max="7" width="23.5703125" style="33" bestFit="1" customWidth="1"/>
    <col min="8" max="8" width="10.42578125" style="33" bestFit="1" customWidth="1"/>
    <col min="9" max="9" width="9.140625" style="33" bestFit="1" customWidth="1"/>
    <col min="10" max="10" width="10.42578125" style="33" bestFit="1" customWidth="1"/>
    <col min="11" max="16384" width="14.7109375" style="33"/>
  </cols>
  <sheetData>
    <row r="1" spans="1:10" x14ac:dyDescent="0.25">
      <c r="A1" s="1" t="s">
        <v>0</v>
      </c>
      <c r="B1"/>
      <c r="C1"/>
      <c r="D1"/>
      <c r="E1"/>
      <c r="F1"/>
      <c r="G1"/>
      <c r="H1"/>
      <c r="I1"/>
      <c r="J1"/>
    </row>
    <row r="2" spans="1:10" x14ac:dyDescent="0.25">
      <c r="A2" s="1" t="s">
        <v>80</v>
      </c>
      <c r="B2"/>
      <c r="C2"/>
      <c r="D2"/>
      <c r="E2"/>
      <c r="F2"/>
      <c r="G2"/>
      <c r="H2"/>
      <c r="I2"/>
      <c r="J2"/>
    </row>
    <row r="3" spans="1:10" x14ac:dyDescent="0.25">
      <c r="A3" s="2" t="s">
        <v>118</v>
      </c>
      <c r="B3"/>
      <c r="C3"/>
      <c r="D3"/>
      <c r="E3"/>
      <c r="F3"/>
      <c r="G3"/>
      <c r="H3"/>
      <c r="I3"/>
      <c r="J3"/>
    </row>
    <row r="4" spans="1:10" x14ac:dyDescent="0.25">
      <c r="A4"/>
      <c r="B4"/>
      <c r="C4"/>
      <c r="D4"/>
      <c r="E4"/>
      <c r="F4"/>
      <c r="G4"/>
      <c r="H4"/>
      <c r="I4"/>
      <c r="J4"/>
    </row>
    <row r="5" spans="1:10" x14ac:dyDescent="0.25">
      <c r="A5" s="3"/>
      <c r="B5" s="4" t="s">
        <v>119</v>
      </c>
      <c r="C5"/>
      <c r="D5"/>
      <c r="E5"/>
      <c r="F5"/>
      <c r="G5"/>
      <c r="H5"/>
      <c r="I5"/>
      <c r="J5"/>
    </row>
    <row r="6" spans="1:10" x14ac:dyDescent="0.25">
      <c r="A6" s="5" t="s">
        <v>1</v>
      </c>
      <c r="B6" s="4" t="s">
        <v>60</v>
      </c>
      <c r="C6"/>
      <c r="D6"/>
      <c r="E6"/>
      <c r="F6"/>
      <c r="G6"/>
      <c r="H6"/>
      <c r="I6"/>
      <c r="J6"/>
    </row>
    <row r="7" spans="1:10" x14ac:dyDescent="0.25">
      <c r="A7" s="4" t="s">
        <v>2</v>
      </c>
      <c r="B7"/>
      <c r="C7"/>
      <c r="D7"/>
      <c r="E7"/>
      <c r="F7"/>
      <c r="G7"/>
      <c r="H7"/>
      <c r="I7"/>
      <c r="J7"/>
    </row>
    <row r="8" spans="1:10" x14ac:dyDescent="0.25">
      <c r="A8" s="69" t="s">
        <v>3</v>
      </c>
      <c r="B8" s="70" t="s">
        <v>5</v>
      </c>
      <c r="C8" s="69" t="s">
        <v>59</v>
      </c>
      <c r="D8" s="70" t="s">
        <v>10</v>
      </c>
      <c r="E8" s="69" t="s">
        <v>58</v>
      </c>
      <c r="F8" s="70" t="s">
        <v>11</v>
      </c>
      <c r="G8" s="69" t="s">
        <v>105</v>
      </c>
      <c r="H8" s="70" t="s">
        <v>22</v>
      </c>
      <c r="I8" s="70" t="s">
        <v>23</v>
      </c>
      <c r="J8" s="71" t="s">
        <v>24</v>
      </c>
    </row>
    <row r="9" spans="1:10" x14ac:dyDescent="0.25">
      <c r="A9" s="6" t="s">
        <v>82</v>
      </c>
      <c r="B9" s="7" t="s">
        <v>57</v>
      </c>
      <c r="C9" s="6" t="s">
        <v>56</v>
      </c>
      <c r="D9" s="7" t="s">
        <v>55</v>
      </c>
      <c r="E9" s="6" t="s">
        <v>54</v>
      </c>
      <c r="F9" s="7" t="s">
        <v>53</v>
      </c>
      <c r="G9" s="6" t="s">
        <v>106</v>
      </c>
      <c r="H9" s="8">
        <v>62061.93</v>
      </c>
      <c r="I9" s="8">
        <v>0</v>
      </c>
      <c r="J9" s="30">
        <v>62061.93</v>
      </c>
    </row>
    <row r="10" spans="1:10" x14ac:dyDescent="0.25">
      <c r="A10" s="6" t="s">
        <v>84</v>
      </c>
      <c r="B10" s="7" t="s">
        <v>57</v>
      </c>
      <c r="C10" s="6" t="s">
        <v>56</v>
      </c>
      <c r="D10" s="7" t="s">
        <v>55</v>
      </c>
      <c r="E10" s="6" t="s">
        <v>54</v>
      </c>
      <c r="F10" s="7" t="s">
        <v>53</v>
      </c>
      <c r="G10" s="6" t="s">
        <v>106</v>
      </c>
      <c r="H10" s="8">
        <v>168511.39</v>
      </c>
      <c r="I10" s="8">
        <v>0</v>
      </c>
      <c r="J10" s="30">
        <v>168511.39</v>
      </c>
    </row>
    <row r="11" spans="1:10" x14ac:dyDescent="0.25">
      <c r="A11" s="6" t="s">
        <v>86</v>
      </c>
      <c r="B11" s="7" t="s">
        <v>57</v>
      </c>
      <c r="C11" s="6" t="s">
        <v>56</v>
      </c>
      <c r="D11" s="7" t="s">
        <v>55</v>
      </c>
      <c r="E11" s="6" t="s">
        <v>54</v>
      </c>
      <c r="F11" s="7" t="s">
        <v>53</v>
      </c>
      <c r="G11" s="6" t="s">
        <v>106</v>
      </c>
      <c r="H11" s="8">
        <v>155085.91</v>
      </c>
      <c r="I11" s="8">
        <v>0</v>
      </c>
      <c r="J11" s="30">
        <v>155085.91</v>
      </c>
    </row>
    <row r="12" spans="1:10" x14ac:dyDescent="0.25">
      <c r="A12" s="6" t="s">
        <v>88</v>
      </c>
      <c r="B12" s="7" t="s">
        <v>57</v>
      </c>
      <c r="C12" s="6" t="s">
        <v>56</v>
      </c>
      <c r="D12" s="7" t="s">
        <v>55</v>
      </c>
      <c r="E12" s="6" t="s">
        <v>54</v>
      </c>
      <c r="F12" s="7" t="s">
        <v>53</v>
      </c>
      <c r="G12" s="6" t="s">
        <v>106</v>
      </c>
      <c r="H12" s="8">
        <v>60156.99</v>
      </c>
      <c r="I12" s="8">
        <v>0</v>
      </c>
      <c r="J12" s="30">
        <v>60156.99</v>
      </c>
    </row>
    <row r="13" spans="1:10" x14ac:dyDescent="0.25">
      <c r="A13" s="6" t="s">
        <v>90</v>
      </c>
      <c r="B13" s="7" t="s">
        <v>57</v>
      </c>
      <c r="C13" s="6" t="s">
        <v>56</v>
      </c>
      <c r="D13" s="7" t="s">
        <v>55</v>
      </c>
      <c r="E13" s="6" t="s">
        <v>54</v>
      </c>
      <c r="F13" s="7" t="s">
        <v>53</v>
      </c>
      <c r="G13" s="6" t="s">
        <v>106</v>
      </c>
      <c r="H13" s="8">
        <v>57551.41</v>
      </c>
      <c r="I13" s="8">
        <v>0</v>
      </c>
      <c r="J13" s="30">
        <v>57551.41</v>
      </c>
    </row>
    <row r="14" spans="1:10" x14ac:dyDescent="0.25">
      <c r="A14" s="6" t="s">
        <v>92</v>
      </c>
      <c r="B14" s="7" t="s">
        <v>57</v>
      </c>
      <c r="C14" s="6" t="s">
        <v>56</v>
      </c>
      <c r="D14" s="7" t="s">
        <v>55</v>
      </c>
      <c r="E14" s="6" t="s">
        <v>54</v>
      </c>
      <c r="F14" s="7" t="s">
        <v>53</v>
      </c>
      <c r="G14" s="6" t="s">
        <v>106</v>
      </c>
      <c r="H14" s="8">
        <v>39462.65</v>
      </c>
      <c r="I14" s="8">
        <v>0</v>
      </c>
      <c r="J14" s="30">
        <v>39462.65</v>
      </c>
    </row>
    <row r="15" spans="1:10" x14ac:dyDescent="0.25">
      <c r="A15" s="6" t="s">
        <v>94</v>
      </c>
      <c r="B15" s="7" t="s">
        <v>57</v>
      </c>
      <c r="C15" s="6" t="s">
        <v>56</v>
      </c>
      <c r="D15" s="7" t="s">
        <v>55</v>
      </c>
      <c r="E15" s="6" t="s">
        <v>54</v>
      </c>
      <c r="F15" s="7" t="s">
        <v>53</v>
      </c>
      <c r="G15" s="6" t="s">
        <v>106</v>
      </c>
      <c r="H15" s="8">
        <v>160629.76000000001</v>
      </c>
      <c r="I15" s="8">
        <v>0</v>
      </c>
      <c r="J15" s="30">
        <v>160629.76000000001</v>
      </c>
    </row>
    <row r="16" spans="1:10" x14ac:dyDescent="0.25">
      <c r="A16" s="6" t="s">
        <v>96</v>
      </c>
      <c r="B16" s="7" t="s">
        <v>57</v>
      </c>
      <c r="C16" s="6" t="s">
        <v>56</v>
      </c>
      <c r="D16" s="7" t="s">
        <v>55</v>
      </c>
      <c r="E16" s="6" t="s">
        <v>54</v>
      </c>
      <c r="F16" s="7" t="s">
        <v>53</v>
      </c>
      <c r="G16" s="6" t="s">
        <v>106</v>
      </c>
      <c r="H16" s="8">
        <v>81782.42</v>
      </c>
      <c r="I16" s="8">
        <v>0</v>
      </c>
      <c r="J16" s="30">
        <v>81782.42</v>
      </c>
    </row>
    <row r="17" spans="1:10" x14ac:dyDescent="0.25">
      <c r="A17" s="6" t="s">
        <v>98</v>
      </c>
      <c r="B17" s="7" t="s">
        <v>57</v>
      </c>
      <c r="C17" s="6" t="s">
        <v>56</v>
      </c>
      <c r="D17" s="7" t="s">
        <v>55</v>
      </c>
      <c r="E17" s="6" t="s">
        <v>54</v>
      </c>
      <c r="F17" s="7" t="s">
        <v>53</v>
      </c>
      <c r="G17" s="6" t="s">
        <v>106</v>
      </c>
      <c r="H17" s="8">
        <v>0</v>
      </c>
      <c r="I17" s="8">
        <v>382589.85</v>
      </c>
      <c r="J17" s="30">
        <v>-382589.85</v>
      </c>
    </row>
    <row r="18" spans="1:10" x14ac:dyDescent="0.25">
      <c r="A18" s="6" t="s">
        <v>100</v>
      </c>
      <c r="B18" s="7" t="s">
        <v>57</v>
      </c>
      <c r="C18" s="6" t="s">
        <v>56</v>
      </c>
      <c r="D18" s="7" t="s">
        <v>55</v>
      </c>
      <c r="E18" s="6" t="s">
        <v>54</v>
      </c>
      <c r="F18" s="7" t="s">
        <v>53</v>
      </c>
      <c r="G18" s="6" t="s">
        <v>106</v>
      </c>
      <c r="H18" s="8">
        <v>472766.49</v>
      </c>
      <c r="I18" s="8">
        <v>0</v>
      </c>
      <c r="J18" s="30">
        <v>472766.49</v>
      </c>
    </row>
    <row r="19" spans="1:10" ht="15.4" customHeight="1" x14ac:dyDescent="0.25">
      <c r="A19" s="6" t="s">
        <v>102</v>
      </c>
      <c r="B19" s="7" t="s">
        <v>57</v>
      </c>
      <c r="C19" s="6" t="s">
        <v>56</v>
      </c>
      <c r="D19" s="7" t="s">
        <v>55</v>
      </c>
      <c r="E19" s="6" t="s">
        <v>54</v>
      </c>
      <c r="F19" s="7" t="s">
        <v>53</v>
      </c>
      <c r="G19" s="6" t="s">
        <v>106</v>
      </c>
      <c r="H19" s="8">
        <v>193903.7</v>
      </c>
      <c r="I19" s="8">
        <v>0</v>
      </c>
      <c r="J19" s="30">
        <v>193903.7</v>
      </c>
    </row>
    <row r="20" spans="1:10" x14ac:dyDescent="0.25">
      <c r="A20" s="6" t="s">
        <v>117</v>
      </c>
      <c r="B20" s="7" t="s">
        <v>57</v>
      </c>
      <c r="C20" s="6" t="s">
        <v>56</v>
      </c>
      <c r="D20" s="7" t="s">
        <v>55</v>
      </c>
      <c r="E20" s="6" t="s">
        <v>54</v>
      </c>
      <c r="F20" s="7" t="s">
        <v>53</v>
      </c>
      <c r="G20" s="6" t="s">
        <v>106</v>
      </c>
      <c r="H20" s="8">
        <v>26358.37</v>
      </c>
      <c r="I20" s="8">
        <v>0</v>
      </c>
      <c r="J20" s="30">
        <v>26358.37</v>
      </c>
    </row>
    <row r="21" spans="1:10" x14ac:dyDescent="0.25">
      <c r="A21" s="10" t="s">
        <v>41</v>
      </c>
      <c r="B21" s="11"/>
      <c r="C21" s="11"/>
      <c r="D21" s="11"/>
      <c r="E21" s="11"/>
      <c r="F21" s="11"/>
      <c r="G21" s="11"/>
      <c r="H21" s="12">
        <v>1478271.02</v>
      </c>
      <c r="I21" s="12">
        <v>382589.85</v>
      </c>
      <c r="J21" s="31">
        <v>1095681.17</v>
      </c>
    </row>
    <row r="22" spans="1:10" ht="18" customHeight="1" x14ac:dyDescent="0.25">
      <c r="A22" s="3" t="s">
        <v>2</v>
      </c>
      <c r="B22"/>
      <c r="C22"/>
      <c r="D22"/>
      <c r="E22"/>
      <c r="F22"/>
      <c r="G22"/>
      <c r="H22"/>
      <c r="I22"/>
      <c r="J22"/>
    </row>
    <row r="23" spans="1:10" x14ac:dyDescent="0.25">
      <c r="A23" s="93" t="s">
        <v>42</v>
      </c>
      <c r="B23" s="93"/>
      <c r="C23" s="93"/>
      <c r="D23" s="93"/>
      <c r="E23" s="93"/>
      <c r="F23" s="93"/>
      <c r="G23" s="93"/>
      <c r="H23" s="93"/>
      <c r="I23" s="93"/>
      <c r="J23"/>
    </row>
  </sheetData>
  <mergeCells count="1">
    <mergeCell ref="A23:I23"/>
  </mergeCells>
  <pageMargins left="0.7" right="0.7" top="0.75" bottom="0.75" header="0.3" footer="0.3"/>
  <pageSetup scale="87" fitToHeight="0" orientation="landscape" horizontalDpi="1200" verticalDpi="1200" r:id="rId1"/>
  <headerFooter>
    <oddFooter>&amp;C&amp;F&amp;R&amp;"Calibri,Bold"&amp;14 &amp;KFF00005</oddFooter>
  </headerFooter>
  <drawing r:id="rId2"/>
</worksheet>
</file>

<file path=docMetadata/LabelInfo.xml><?xml version="1.0" encoding="utf-8"?>
<clbl:labelList xmlns:clbl="http://schemas.microsoft.com/office/2020/mipLabelMetadata">
  <clbl:label id="{4ee02f04-be22-4396-a59f-8c217de79675}" enabled="1" method="Standard" siteId="{04339cb4-c4c5-4d63-b960-759c4de7f4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1. Pro Forma </vt:lpstr>
      <vt:lpstr>2. OBIEE </vt:lpstr>
      <vt:lpstr>2.1 Workday Batch Error</vt:lpstr>
      <vt:lpstr>3. ACC Jurisdictional %</vt:lpstr>
      <vt:lpstr>4. Mass Formula</vt:lpstr>
      <vt:lpstr>4 BOD as of 6-30-24</vt:lpstr>
      <vt:lpstr>5. BOD FERC</vt:lpstr>
      <vt:lpstr>'1. Pro Forma '!Print_Area</vt:lpstr>
      <vt:lpstr>'3. ACC Jurisdictional %'!Print_Area</vt:lpstr>
      <vt:lpstr>'4. Mass Formula'!Print_Area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2022-08-19T20:51:17Z</dcterms:created>
  <dcterms:modified xsi:type="dcterms:W3CDTF">2026-09-01T20:23:51Z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