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49EA048C-18F2-45EE-8634-FCFE4B3C4852}" xr6:coauthVersionLast="47" xr6:coauthVersionMax="47" xr10:uidLastSave="{00000000-0000-0000-0000-000000000000}"/>
  <bookViews>
    <workbookView xWindow="28680" yWindow="750" windowWidth="29040" windowHeight="15720" xr2:uid="{2C53EFBD-EC72-4BC6-9F42-33A39510616B}"/>
  </bookViews>
  <sheets>
    <sheet name="RUCO 2.44" sheetId="1" r:id="rId1"/>
  </sheets>
  <definedNames>
    <definedName name="_xlnm._FilterDatabase" localSheetId="0" hidden="1">'RUCO 2.44'!$A$2:$H$16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6" i="1" l="1"/>
  <c r="E16" i="1"/>
  <c r="F15" i="1"/>
  <c r="E15" i="1"/>
  <c r="F14" i="1"/>
  <c r="E14" i="1"/>
  <c r="F13" i="1"/>
  <c r="E13" i="1"/>
  <c r="F12" i="1"/>
  <c r="E12" i="1"/>
  <c r="F11" i="1"/>
  <c r="E11" i="1"/>
  <c r="F10" i="1"/>
  <c r="E10" i="1"/>
  <c r="C9" i="1"/>
  <c r="E9" i="1" s="1"/>
  <c r="F8" i="1"/>
  <c r="E8" i="1"/>
  <c r="F7" i="1"/>
  <c r="E7" i="1"/>
  <c r="F6" i="1"/>
  <c r="E6" i="1"/>
  <c r="F5" i="1"/>
  <c r="E5" i="1"/>
  <c r="F4" i="1"/>
  <c r="E4" i="1"/>
  <c r="F3" i="1"/>
  <c r="E3" i="1"/>
  <c r="F9" i="1" l="1"/>
</calcChain>
</file>

<file path=xl/sharedStrings.xml><?xml version="1.0" encoding="utf-8"?>
<sst xmlns="http://schemas.openxmlformats.org/spreadsheetml/2006/main" count="66" uniqueCount="57">
  <si>
    <t>Task Number</t>
  </si>
  <si>
    <t>Estimate</t>
  </si>
  <si>
    <t>Actual</t>
  </si>
  <si>
    <t>Delta</t>
  </si>
  <si>
    <t>10% or more?</t>
  </si>
  <si>
    <t>Reason</t>
  </si>
  <si>
    <t>Notes</t>
  </si>
  <si>
    <t>NA - Company Task</t>
  </si>
  <si>
    <t>DF22618-251100A</t>
  </si>
  <si>
    <t>5701 E RAILHEAD AVE - ADOT MLE</t>
  </si>
  <si>
    <t>UNG came over due to the job taking longer than estimated due to multiple utility crossings. At the beginning of the job, the contractor was supposed to provide all necessary asphalt repairs, but UNG ended up incurring additional costs for labor, materials, and subcontractor equipment.  Customer was a Master Meter</t>
  </si>
  <si>
    <t xml:space="preserve">No  </t>
  </si>
  <si>
    <t>DF22731-251100A</t>
  </si>
  <si>
    <t>PINEGROVE RD 2" STL RELO</t>
  </si>
  <si>
    <t>This increase was due to NPL and the need to bring on a second crew to expedite the project. Company was also facing pressure from the developer because the UNS gas main had been installed outside of the dedicated easement at the time of installation.</t>
  </si>
  <si>
    <t>DK22530-252406S</t>
  </si>
  <si>
    <t>PVC Replacement on Ames (Melody to</t>
  </si>
  <si>
    <t xml:space="preserve">Actual cost came in over due to project taking 2 weeks more than expected to complete. Additional overages due to system generated overheads. </t>
  </si>
  <si>
    <t>DK22556-252406S</t>
  </si>
  <si>
    <t>2" PVC Replacement on Suffock (Roos</t>
  </si>
  <si>
    <t>PROJECT CAME IN OVER DUE TO ORIGINAL ESTIMATE FOR 3 WEEKS TO INSTALL MAIN. NPL CREWS TOOK 6 WEEKS TO COMPLETE THE MAIN. ADDITIONAL TIME SPENT COMPLETING THE PROJECT ALSO INCREASED OVERHEADS DRAMATICALLY.</t>
  </si>
  <si>
    <t>DK22574-252100A</t>
  </si>
  <si>
    <t>MLE - Southern Vista Tract H</t>
  </si>
  <si>
    <t>VARIANCE IS DUE TO MULTIPLE FACTORS: 1 - JOB COMPLETION WENT OVER BY 8-12DAYS SO NPL CHARGES WERE MORE THAN ESTIMATED.  2-OTHER OUTSIDE CHARGES THAT WERE NOT PART OF ESTIMATE (QUAIL &amp; TIGER).  3-THE EXTRA 8-12DAYS ALSO DROVE UP OVERHEAD.</t>
  </si>
  <si>
    <t>DK22645-252406S</t>
  </si>
  <si>
    <t>2" PVC Replacement on Suffock (Melo</t>
  </si>
  <si>
    <t>DP11088-253900A</t>
  </si>
  <si>
    <t>Replace carpet and vinyl flooring t</t>
  </si>
  <si>
    <t>Overages and change orders necessary due to responding to unknown subfloor conditions that required additional prep work.</t>
  </si>
  <si>
    <t>DP22209-253100A</t>
  </si>
  <si>
    <t>Main St-Humboldt Relocate</t>
  </si>
  <si>
    <t xml:space="preserve">Unexpected delays and added costs due to unforseen need to hire EPA certified contractor for trenching, soil testing, and haul off due to superfund site/possible contaminated soil.  Working with EPA, Dewey-Humboldt, TEP Environmental, NPL's environmental. </t>
  </si>
  <si>
    <t>DP22249-253100A</t>
  </si>
  <si>
    <t>Granville Unit 17</t>
  </si>
  <si>
    <t>Yes</t>
  </si>
  <si>
    <t>DP22419-253500B</t>
  </si>
  <si>
    <t>Pinon Pl Relocate</t>
  </si>
  <si>
    <t>The estimate was for 926' of main and 1502' was installed.  The extra footage caused extra costs in inventory materials, sand, slurry, and trucking the sand in. When estimating I did not take into acount the 5 bellholes for tie-ins.  The water was not marked correctly and the NPL crew hit the water twice and found the water without hitting it 3 more times.  Each time this happened we were paying crewtime for NPL to sit and wait for the City of Prescott to come out and relocate and repair the water lines.  The NPL crew pulled off this job for 2 weeks during that time there was still some roadwork signs and roadplates.  The overheads came in $38,363 over estimate.</t>
  </si>
  <si>
    <t>NO</t>
  </si>
  <si>
    <t>DP22441-253100A</t>
  </si>
  <si>
    <t>Stringfield Ph1B</t>
  </si>
  <si>
    <t>The contractor provided a  30" trench, that was more than double the required width. Resulting in more than double the sand purchased, more than double the trucking hours to haul it, and crew hours added.  We installed 217' more main and 129' more service pipe than the GIS estimate to accomodate the developer being able to pave an intersection not included in the original phase plan. Overheads came in much higher than estimated.  We are reducing the amount of the contribution invoice for unforseen overheads. An additional invoice was sent out to the contractor, we are absorbing the balance.</t>
  </si>
  <si>
    <t>Partial</t>
  </si>
  <si>
    <t>DP22607-253100A</t>
  </si>
  <si>
    <t>Granite St. Relocate</t>
  </si>
  <si>
    <t xml:space="preserve">Variance due to additional sand, slurry, &amp; asphalt required for job. Increased contractor services costs due to extended job time related to inclement weather conditions that caused the trench to collapse &amp; unmarked utilities located. Additional costs incured for mob-in/mob-out due to crews being called to other priority jobs. The city also required a sweepstreet rental due to excess mud. </t>
  </si>
  <si>
    <t>DP22639-253500B</t>
  </si>
  <si>
    <t>Country Park Dr. PI</t>
  </si>
  <si>
    <t xml:space="preserve">HIGHER CONTRACTOR COST </t>
  </si>
  <si>
    <t>DP22644-253500B</t>
  </si>
  <si>
    <t>Cherry Dr. Relocate</t>
  </si>
  <si>
    <t>Variance due to additional contractor service time and expense for hit water lines, inclement weather washed out service trench, trench ran into granite requiring additional time to hammer out. Materials increased due to additional sand and slurry required for proper bedding/shadding and coverage. $91.20 spent on sending notification letters to residents, not reflected in the above breakdown.</t>
  </si>
  <si>
    <t>RUCO 2.43 Project Scope Changes</t>
  </si>
  <si>
    <t>Project Scope</t>
  </si>
  <si>
    <t xml:space="preserve"> </t>
  </si>
  <si>
    <t xml:space="preserve">COST CAME IN OVER PRIMARILY DUE TO COMPANY GENERATED OVERHEAD ACTUALS BEING MORE THAN ESTIMATED. (SEE A&amp;G AND E&amp;S CHARGES AT $15,968.) CONTRACTOR SERVICES WAS ALSO OVER BY $5487 DUE TO PROJECT TAKING 14 DAYS INSTEAD OF THE ESTIMATED 12 DAYS. ADDITIONAL COMPANY LABOR NOT INCLUDED IN ORIGINAL ESTIMATE- ADDED PER MANAGEMENT TO TRAIN NEW PLANNER.	</t>
  </si>
  <si>
    <t xml:space="preserve">Per developer request, UES completed approximately one third of the project then left and returned when the developer was ready to complete the project.
Once UES returned to complete the project, the developer struggled to keep up with adequate quantities of trench which caused delays and added costs.
The provided trenches were excessively wide, double the required trench width, which increased costs for sand, trucking, and crew time.
Additionally, the dirt contractor (CLM) buried pipe ends before purging or tie-in, causing delays.
This same contractor damaged the gas main, requiring repairs and re-pressurization of the gas main.
All of these points lead to unforeseen costs that could not be captured in the original estimate.
Currently the Variance from Estimated cost to the Actual cost is $58,535.
But do to a UNS land base discrepancy on its GIS mapping system, a greater footage of main was installed that could not be captured on the original estimate.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</si>
</sst>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Aptos Narrow"/>
      <family val="2"/>
      <scheme val="minor"/>
    </font>
    <font>
      <sz val="11"/>
      <color theme="1"/>
      <name val="Aptos Narrow"/>
      <family val="2"/>
      <scheme val="minor"/>
    </font>
    <font>
      <b/>
      <sz val="8"/>
      <color theme="1"/>
      <name val="Aptos Narrow"/>
      <family val="2"/>
      <scheme val="minor"/>
    </font>
    <font>
      <sz val="8"/>
      <color theme="1"/>
      <name val="Aptos Narrow"/>
      <family val="2"/>
      <scheme val="minor"/>
    </font>
    <font>
      <b/>
      <sz val="8"/>
      <color theme="1"/>
      <name val="Calibri"/>
      <family val="2"/>
    </font>
    <font>
      <sz val="8"/>
      <color rgb="FFFF0000"/>
      <name val="Aptos Narrow"/>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2" fillId="2" borderId="1" xfId="0" applyFont="1" applyFill="1" applyBorder="1"/>
    <xf numFmtId="0" fontId="3" fillId="0" borderId="0" xfId="0" applyFont="1"/>
    <xf numFmtId="0" fontId="4" fillId="3" borderId="1" xfId="0" applyFont="1" applyFill="1" applyBorder="1"/>
    <xf numFmtId="0" fontId="3" fillId="3" borderId="1" xfId="0" applyFont="1" applyFill="1" applyBorder="1"/>
    <xf numFmtId="44" fontId="3" fillId="0" borderId="1" xfId="1" applyFont="1" applyFill="1" applyBorder="1" applyAlignment="1"/>
    <xf numFmtId="44" fontId="3" fillId="0" borderId="1" xfId="1" applyFont="1" applyBorder="1"/>
    <xf numFmtId="0" fontId="3" fillId="0" borderId="1" xfId="0" applyFont="1" applyBorder="1"/>
    <xf numFmtId="0" fontId="3" fillId="0" borderId="1" xfId="0" applyFont="1" applyBorder="1" applyAlignment="1">
      <alignment wrapText="1"/>
    </xf>
    <xf numFmtId="44" fontId="3" fillId="0" borderId="0" xfId="0" applyNumberFormat="1" applyFont="1"/>
    <xf numFmtId="0" fontId="5" fillId="0" borderId="0" xfId="0" applyFont="1"/>
    <xf numFmtId="44" fontId="3" fillId="0" borderId="1" xfId="1" applyFont="1"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3A877-D445-452A-B198-CBB0FD711135}">
  <dimension ref="A1:I20"/>
  <sheetViews>
    <sheetView tabSelected="1" zoomScaleNormal="100" workbookViewId="0">
      <selection activeCell="G14" sqref="G14"/>
    </sheetView>
  </sheetViews>
  <sheetFormatPr defaultColWidth="8.85546875" defaultRowHeight="11.25" x14ac:dyDescent="0.2"/>
  <cols>
    <col min="1" max="1" width="13.42578125" style="2" bestFit="1" customWidth="1"/>
    <col min="2" max="2" width="26.7109375" style="2" customWidth="1"/>
    <col min="3" max="5" width="10.140625" style="2" bestFit="1" customWidth="1"/>
    <col min="6" max="6" width="8.85546875" style="2" bestFit="1" customWidth="1"/>
    <col min="7" max="7" width="34.5703125" style="2" bestFit="1" customWidth="1"/>
    <col min="8" max="8" width="13.85546875" style="2" hidden="1" customWidth="1"/>
    <col min="9" max="16384" width="8.85546875" style="2"/>
  </cols>
  <sheetData>
    <row r="1" spans="1:9" x14ac:dyDescent="0.2">
      <c r="A1" s="10" t="s">
        <v>52</v>
      </c>
    </row>
    <row r="2" spans="1:9" x14ac:dyDescent="0.2">
      <c r="A2" s="1" t="s">
        <v>0</v>
      </c>
      <c r="B2" s="1" t="s">
        <v>53</v>
      </c>
      <c r="C2" s="1" t="s">
        <v>1</v>
      </c>
      <c r="D2" s="1" t="s">
        <v>2</v>
      </c>
      <c r="E2" s="1" t="s">
        <v>3</v>
      </c>
      <c r="F2" s="1" t="s">
        <v>4</v>
      </c>
      <c r="G2" s="1" t="s">
        <v>5</v>
      </c>
      <c r="H2" s="1" t="s">
        <v>6</v>
      </c>
    </row>
    <row r="3" spans="1:9" ht="76.150000000000006" customHeight="1" x14ac:dyDescent="0.2">
      <c r="A3" s="3" t="s">
        <v>8</v>
      </c>
      <c r="B3" s="4" t="s">
        <v>9</v>
      </c>
      <c r="C3" s="5">
        <v>46144</v>
      </c>
      <c r="D3" s="6">
        <v>150228.90999999997</v>
      </c>
      <c r="E3" s="6">
        <f t="shared" ref="E3:E16" si="0">D3-C3</f>
        <v>104084.90999999997</v>
      </c>
      <c r="F3" s="7" t="str">
        <f t="shared" ref="F3:F16" si="1">IF((D3-C3)/C3 &gt; 0.1, "Yes", "No")</f>
        <v>Yes</v>
      </c>
      <c r="G3" s="8" t="s">
        <v>10</v>
      </c>
      <c r="H3" s="7" t="s">
        <v>11</v>
      </c>
    </row>
    <row r="4" spans="1:9" ht="62.45" customHeight="1" x14ac:dyDescent="0.2">
      <c r="A4" s="3" t="s">
        <v>12</v>
      </c>
      <c r="B4" s="4" t="s">
        <v>13</v>
      </c>
      <c r="C4" s="5">
        <v>167221</v>
      </c>
      <c r="D4" s="6">
        <v>222207.78</v>
      </c>
      <c r="E4" s="6">
        <f t="shared" si="0"/>
        <v>54986.78</v>
      </c>
      <c r="F4" s="7" t="str">
        <f t="shared" si="1"/>
        <v>Yes</v>
      </c>
      <c r="G4" s="8" t="s">
        <v>14</v>
      </c>
      <c r="H4" s="8"/>
    </row>
    <row r="5" spans="1:9" ht="37.9" customHeight="1" x14ac:dyDescent="0.2">
      <c r="A5" s="3" t="s">
        <v>15</v>
      </c>
      <c r="B5" s="4" t="s">
        <v>16</v>
      </c>
      <c r="C5" s="5">
        <v>153269</v>
      </c>
      <c r="D5" s="6">
        <v>180365.14</v>
      </c>
      <c r="E5" s="6">
        <f t="shared" si="0"/>
        <v>27096.140000000014</v>
      </c>
      <c r="F5" s="7" t="str">
        <f t="shared" si="1"/>
        <v>Yes</v>
      </c>
      <c r="G5" s="8" t="s">
        <v>17</v>
      </c>
      <c r="H5" s="7" t="s">
        <v>7</v>
      </c>
    </row>
    <row r="6" spans="1:9" ht="60" customHeight="1" x14ac:dyDescent="0.2">
      <c r="A6" s="3" t="s">
        <v>18</v>
      </c>
      <c r="B6" s="4" t="s">
        <v>19</v>
      </c>
      <c r="C6" s="5">
        <v>93198</v>
      </c>
      <c r="D6" s="6">
        <v>119230.48999999999</v>
      </c>
      <c r="E6" s="6">
        <f t="shared" si="0"/>
        <v>26032.489999999991</v>
      </c>
      <c r="F6" s="7" t="str">
        <f t="shared" si="1"/>
        <v>Yes</v>
      </c>
      <c r="G6" s="8" t="s">
        <v>20</v>
      </c>
      <c r="H6" s="7" t="s">
        <v>7</v>
      </c>
    </row>
    <row r="7" spans="1:9" ht="73.900000000000006" customHeight="1" x14ac:dyDescent="0.2">
      <c r="A7" s="3" t="s">
        <v>21</v>
      </c>
      <c r="B7" s="4" t="s">
        <v>22</v>
      </c>
      <c r="C7" s="5">
        <v>119213</v>
      </c>
      <c r="D7" s="6">
        <v>178459.78999999998</v>
      </c>
      <c r="E7" s="6">
        <f t="shared" si="0"/>
        <v>59246.789999999979</v>
      </c>
      <c r="F7" s="7" t="str">
        <f t="shared" si="1"/>
        <v>Yes</v>
      </c>
      <c r="G7" s="8" t="s">
        <v>23</v>
      </c>
      <c r="H7" s="7" t="s">
        <v>7</v>
      </c>
    </row>
    <row r="8" spans="1:9" ht="101.25" x14ac:dyDescent="0.2">
      <c r="A8" s="3" t="s">
        <v>24</v>
      </c>
      <c r="B8" s="4" t="s">
        <v>25</v>
      </c>
      <c r="C8" s="5">
        <v>97897</v>
      </c>
      <c r="D8" s="11">
        <v>117800.79999999999</v>
      </c>
      <c r="E8" s="11">
        <f t="shared" si="0"/>
        <v>19903.799999999988</v>
      </c>
      <c r="F8" s="7" t="str">
        <f t="shared" si="1"/>
        <v>Yes</v>
      </c>
      <c r="G8" s="8" t="s">
        <v>55</v>
      </c>
      <c r="H8" s="7" t="s">
        <v>7</v>
      </c>
      <c r="I8" s="2" t="s">
        <v>54</v>
      </c>
    </row>
    <row r="9" spans="1:9" ht="33.75" x14ac:dyDescent="0.2">
      <c r="A9" s="3" t="s">
        <v>26</v>
      </c>
      <c r="B9" s="4" t="s">
        <v>27</v>
      </c>
      <c r="C9" s="5">
        <f>217104.27+94321.78</f>
        <v>311426.05</v>
      </c>
      <c r="D9" s="11">
        <v>448199.98</v>
      </c>
      <c r="E9" s="11">
        <f t="shared" si="0"/>
        <v>136773.93</v>
      </c>
      <c r="F9" s="7" t="str">
        <f t="shared" si="1"/>
        <v>Yes</v>
      </c>
      <c r="G9" s="8" t="s">
        <v>28</v>
      </c>
      <c r="H9" s="7" t="s">
        <v>7</v>
      </c>
    </row>
    <row r="10" spans="1:9" ht="67.5" x14ac:dyDescent="0.2">
      <c r="A10" s="3" t="s">
        <v>29</v>
      </c>
      <c r="B10" s="4" t="s">
        <v>30</v>
      </c>
      <c r="C10" s="5">
        <v>44255</v>
      </c>
      <c r="D10" s="11">
        <v>232492.13</v>
      </c>
      <c r="E10" s="11">
        <f t="shared" si="0"/>
        <v>188237.13</v>
      </c>
      <c r="F10" s="7" t="str">
        <f t="shared" si="1"/>
        <v>Yes</v>
      </c>
      <c r="G10" s="8" t="s">
        <v>31</v>
      </c>
      <c r="H10" s="7" t="s">
        <v>7</v>
      </c>
    </row>
    <row r="11" spans="1:9" ht="281.25" x14ac:dyDescent="0.2">
      <c r="A11" s="3" t="s">
        <v>32</v>
      </c>
      <c r="B11" s="4" t="s">
        <v>33</v>
      </c>
      <c r="C11" s="5">
        <v>210431</v>
      </c>
      <c r="D11" s="11">
        <v>272051.86000000004</v>
      </c>
      <c r="E11" s="11">
        <f t="shared" si="0"/>
        <v>61620.860000000044</v>
      </c>
      <c r="F11" s="7" t="str">
        <f t="shared" si="1"/>
        <v>Yes</v>
      </c>
      <c r="G11" s="8" t="s">
        <v>56</v>
      </c>
      <c r="H11" s="8" t="s">
        <v>34</v>
      </c>
      <c r="I11" s="2" t="s">
        <v>54</v>
      </c>
    </row>
    <row r="12" spans="1:9" ht="146.25" x14ac:dyDescent="0.2">
      <c r="A12" s="3" t="s">
        <v>35</v>
      </c>
      <c r="B12" s="4" t="s">
        <v>36</v>
      </c>
      <c r="C12" s="5">
        <v>221508</v>
      </c>
      <c r="D12" s="6">
        <v>420721.85999999993</v>
      </c>
      <c r="E12" s="6">
        <f t="shared" si="0"/>
        <v>199213.85999999993</v>
      </c>
      <c r="F12" s="7" t="str">
        <f t="shared" si="1"/>
        <v>Yes</v>
      </c>
      <c r="G12" s="8" t="s">
        <v>37</v>
      </c>
      <c r="H12" s="8" t="s">
        <v>38</v>
      </c>
    </row>
    <row r="13" spans="1:9" ht="135" x14ac:dyDescent="0.2">
      <c r="A13" s="3" t="s">
        <v>39</v>
      </c>
      <c r="B13" s="4" t="s">
        <v>40</v>
      </c>
      <c r="C13" s="5">
        <v>90320</v>
      </c>
      <c r="D13" s="6">
        <v>127652.40000000004</v>
      </c>
      <c r="E13" s="6">
        <f t="shared" si="0"/>
        <v>37332.400000000038</v>
      </c>
      <c r="F13" s="7" t="str">
        <f t="shared" si="1"/>
        <v>Yes</v>
      </c>
      <c r="G13" s="8" t="s">
        <v>41</v>
      </c>
      <c r="H13" s="8" t="s">
        <v>42</v>
      </c>
    </row>
    <row r="14" spans="1:9" ht="90" x14ac:dyDescent="0.2">
      <c r="A14" s="3" t="s">
        <v>43</v>
      </c>
      <c r="B14" s="4" t="s">
        <v>44</v>
      </c>
      <c r="C14" s="5">
        <v>148067</v>
      </c>
      <c r="D14" s="6">
        <v>348385.29</v>
      </c>
      <c r="E14" s="6">
        <f t="shared" si="0"/>
        <v>200318.28999999998</v>
      </c>
      <c r="F14" s="7" t="str">
        <f t="shared" si="1"/>
        <v>Yes</v>
      </c>
      <c r="G14" s="8" t="s">
        <v>45</v>
      </c>
      <c r="H14" s="7" t="s">
        <v>7</v>
      </c>
    </row>
    <row r="15" spans="1:9" x14ac:dyDescent="0.2">
      <c r="A15" s="3" t="s">
        <v>46</v>
      </c>
      <c r="B15" s="4" t="s">
        <v>47</v>
      </c>
      <c r="C15" s="5">
        <v>174549</v>
      </c>
      <c r="D15" s="6">
        <v>198667.46999999997</v>
      </c>
      <c r="E15" s="6">
        <f t="shared" si="0"/>
        <v>24118.469999999972</v>
      </c>
      <c r="F15" s="7" t="str">
        <f t="shared" si="1"/>
        <v>Yes</v>
      </c>
      <c r="G15" s="8" t="s">
        <v>48</v>
      </c>
      <c r="H15" s="7" t="s">
        <v>7</v>
      </c>
    </row>
    <row r="16" spans="1:9" ht="88.15" customHeight="1" x14ac:dyDescent="0.2">
      <c r="A16" s="3" t="s">
        <v>49</v>
      </c>
      <c r="B16" s="4" t="s">
        <v>50</v>
      </c>
      <c r="C16" s="5">
        <v>305109</v>
      </c>
      <c r="D16" s="6">
        <v>395515.46000000008</v>
      </c>
      <c r="E16" s="6">
        <f t="shared" si="0"/>
        <v>90406.460000000079</v>
      </c>
      <c r="F16" s="7" t="str">
        <f t="shared" si="1"/>
        <v>Yes</v>
      </c>
      <c r="G16" s="8" t="s">
        <v>51</v>
      </c>
      <c r="H16" s="7" t="s">
        <v>7</v>
      </c>
    </row>
    <row r="18" spans="5:5" x14ac:dyDescent="0.2">
      <c r="E18" s="9"/>
    </row>
    <row r="20" spans="5:5" x14ac:dyDescent="0.2">
      <c r="E20" s="9"/>
    </row>
  </sheetData>
  <autoFilter ref="A2:H16" xr:uid="{4D37E994-8156-48B1-94F4-672E96566601}"/>
  <pageMargins left="0.7" right="0.7" top="0.75" bottom="0.75" header="0.3" footer="0.3"/>
  <pageSetup orientation="portrait" r:id="rId1"/>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RUCO 2.44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2026-09-18T21:01:11Z</dcterms:created>
  <dcterms:modified xsi:type="dcterms:W3CDTF">2026-09-18T21:01:15Z</dcterms:modified>
</cp:coreProperties>
</file>